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ina\Desktop\PO 1er Sem26\Propuestas 1° Sem2026\Fichas 90 días\Fichas 90 dias (PO 1°Sem26)\Cabeceras\526\"/>
    </mc:Choice>
  </mc:AlternateContent>
  <xr:revisionPtr revIDLastSave="0" documentId="13_ncr:1_{68CDBA5E-5705-4960-9A23-5EA579792A86}" xr6:coauthVersionLast="47" xr6:coauthVersionMax="47" xr10:uidLastSave="{00000000-0000-0000-0000-000000000000}"/>
  <bookViews>
    <workbookView xWindow="-18090" yWindow="3540" windowWidth="28740" windowHeight="11565" tabRatio="852" xr2:uid="{00000000-000D-0000-FFFF-FFFF00000000}"/>
  </bookViews>
  <sheets>
    <sheet name="2" sheetId="1" r:id="rId1"/>
    <sheet name="3" sheetId="2" r:id="rId2"/>
    <sheet name="4" sheetId="3" r:id="rId3"/>
    <sheet name="5" sheetId="4" r:id="rId4"/>
    <sheet name="6" sheetId="5" r:id="rId5"/>
    <sheet name="7" sheetId="6" r:id="rId6"/>
    <sheet name="8" sheetId="7" r:id="rId7"/>
    <sheet name="9" sheetId="8" r:id="rId8"/>
    <sheet name="10" sheetId="10" r:id="rId9"/>
    <sheet name="11" sheetId="11" r:id="rId10"/>
    <sheet name="12" sheetId="12" r:id="rId11"/>
    <sheet name="13" sheetId="13" r:id="rId12"/>
    <sheet name="14" sheetId="14" r:id="rId13"/>
    <sheet name="15" sheetId="15" r:id="rId14"/>
    <sheet name="16" sheetId="16" r:id="rId15"/>
    <sheet name="17" sheetId="24" r:id="rId16"/>
    <sheet name="18" sheetId="17" r:id="rId17"/>
    <sheet name="19" sheetId="25" r:id="rId18"/>
    <sheet name="20" sheetId="18" r:id="rId19"/>
    <sheet name="21" sheetId="19" r:id="rId20"/>
    <sheet name="22" sheetId="20" r:id="rId21"/>
    <sheet name="23" sheetId="21" r:id="rId22"/>
    <sheet name="26" sheetId="22" r:id="rId23"/>
    <sheet name="27" sheetId="23" r:id="rId24"/>
  </sheets>
  <definedNames>
    <definedName name="_xlnm._FilterDatabase" localSheetId="14" hidden="1">'16'!$A$3:$G$3</definedName>
    <definedName name="_xlnm._FilterDatabase" localSheetId="16" hidden="1">'18'!$A$3:$G$278</definedName>
    <definedName name="_xlnm._FilterDatabase" localSheetId="1" hidden="1">'3'!$A$6:$P$12</definedName>
    <definedName name="_xlnm._FilterDatabase" localSheetId="2" hidden="1">'4'!$A$6:$N$12</definedName>
    <definedName name="_xlnm._FilterDatabase" localSheetId="3" hidden="1">'5'!#REF!</definedName>
    <definedName name="_xlnm._FilterDatabase" localSheetId="4" hidden="1">'6'!#REF!</definedName>
    <definedName name="_xlnm._FilterDatabase" localSheetId="6" hidden="1">'7'!$A$4:$L$6</definedName>
    <definedName name="_Toc426486436" localSheetId="14">'16'!$A$1</definedName>
    <definedName name="_Toc426486437" localSheetId="20">'22'!$A$1</definedName>
    <definedName name="_Toc426486438" localSheetId="22">'26'!$B$1</definedName>
    <definedName name="_Toc426486439" localSheetId="23">'27'!#REF!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2" i="3" l="1"/>
  <c r="D12" i="3"/>
  <c r="E12" i="3"/>
  <c r="F12" i="3"/>
  <c r="G12" i="3"/>
  <c r="H12" i="3"/>
  <c r="I12" i="3"/>
  <c r="J12" i="3"/>
  <c r="K12" i="3"/>
  <c r="L12" i="3"/>
  <c r="M12" i="3"/>
  <c r="N12" i="3"/>
  <c r="D11" i="3"/>
  <c r="E11" i="3"/>
  <c r="F11" i="3"/>
  <c r="G11" i="3"/>
  <c r="H11" i="3"/>
  <c r="I11" i="3"/>
  <c r="J11" i="3"/>
  <c r="K11" i="3"/>
  <c r="L11" i="3"/>
  <c r="M11" i="3"/>
  <c r="N11" i="3"/>
  <c r="C12" i="2"/>
  <c r="D12" i="2"/>
  <c r="E12" i="2"/>
  <c r="F12" i="2"/>
  <c r="G12" i="2"/>
  <c r="H12" i="2"/>
  <c r="I12" i="2"/>
  <c r="J12" i="2"/>
  <c r="K12" i="2"/>
  <c r="L12" i="2"/>
  <c r="M12" i="2"/>
  <c r="N12" i="2"/>
  <c r="D11" i="2"/>
  <c r="E11" i="2"/>
  <c r="F11" i="2"/>
  <c r="G11" i="2"/>
  <c r="H11" i="2"/>
  <c r="I11" i="2"/>
  <c r="J11" i="2"/>
  <c r="K11" i="2"/>
  <c r="L11" i="2"/>
  <c r="M11" i="2"/>
  <c r="C11" i="1"/>
  <c r="D11" i="1"/>
  <c r="D10" i="1"/>
  <c r="C10" i="1"/>
  <c r="D11" i="4" l="1"/>
  <c r="E11" i="4"/>
  <c r="F11" i="4"/>
  <c r="G11" i="4"/>
  <c r="H11" i="4"/>
  <c r="I11" i="4"/>
  <c r="J11" i="4"/>
  <c r="K11" i="4"/>
  <c r="L11" i="4"/>
  <c r="M11" i="4"/>
  <c r="N11" i="4"/>
  <c r="D12" i="4"/>
  <c r="E12" i="4"/>
  <c r="F12" i="4"/>
  <c r="G12" i="4"/>
  <c r="H12" i="4"/>
  <c r="I12" i="4"/>
  <c r="J12" i="4"/>
  <c r="K12" i="4"/>
  <c r="L12" i="4"/>
  <c r="M12" i="4"/>
  <c r="N12" i="4"/>
  <c r="C12" i="4"/>
  <c r="C22" i="3" l="1"/>
  <c r="D22" i="3"/>
  <c r="D6" i="21"/>
  <c r="C6" i="21"/>
  <c r="C11" i="2"/>
  <c r="B8" i="3"/>
  <c r="B8" i="4" s="1"/>
  <c r="B10" i="4" s="1"/>
  <c r="B12" i="4" s="1"/>
  <c r="B7" i="4"/>
  <c r="B9" i="4" s="1"/>
  <c r="B11" i="4" s="1"/>
  <c r="B10" i="2"/>
  <c r="B21" i="2" s="1"/>
  <c r="B32" i="2" s="1"/>
  <c r="B9" i="2"/>
  <c r="B20" i="2" s="1"/>
  <c r="B31" i="2" s="1"/>
  <c r="B19" i="2"/>
  <c r="B30" i="2" s="1"/>
  <c r="B18" i="2"/>
  <c r="B29" i="2" s="1"/>
  <c r="C11" i="4"/>
  <c r="B9" i="5" l="1"/>
  <c r="B7" i="6" s="1"/>
  <c r="A5" i="25"/>
  <c r="B5" i="6"/>
  <c r="B10" i="3"/>
  <c r="B12" i="3" s="1"/>
  <c r="B19" i="3" s="1"/>
  <c r="B12" i="2"/>
  <c r="B23" i="2" s="1"/>
  <c r="B34" i="2" s="1"/>
  <c r="B9" i="3"/>
  <c r="B11" i="3" s="1"/>
  <c r="B18" i="3" s="1"/>
  <c r="B11" i="2"/>
  <c r="B22" i="2" s="1"/>
  <c r="B33" i="2" s="1"/>
  <c r="C11" i="3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J34" i="3"/>
  <c r="I34" i="3"/>
  <c r="H34" i="3"/>
  <c r="G34" i="3"/>
  <c r="F34" i="3"/>
  <c r="E34" i="3"/>
  <c r="D34" i="3"/>
  <c r="C34" i="3"/>
  <c r="J33" i="3"/>
  <c r="I33" i="3"/>
  <c r="H33" i="3"/>
  <c r="G33" i="3"/>
  <c r="F33" i="3"/>
  <c r="E33" i="3"/>
  <c r="D33" i="3"/>
  <c r="C33" i="3"/>
  <c r="J34" i="2"/>
  <c r="I34" i="2"/>
  <c r="H34" i="2"/>
  <c r="G34" i="2"/>
  <c r="F34" i="2"/>
  <c r="E34" i="2"/>
  <c r="D34" i="2"/>
  <c r="C34" i="2"/>
  <c r="J33" i="2"/>
  <c r="I33" i="2"/>
  <c r="H33" i="2"/>
  <c r="G33" i="2"/>
  <c r="F33" i="2"/>
  <c r="E33" i="2"/>
  <c r="D33" i="2"/>
  <c r="C33" i="2"/>
  <c r="K23" i="2"/>
  <c r="J23" i="2"/>
  <c r="I23" i="2"/>
  <c r="H23" i="2"/>
  <c r="G23" i="2"/>
  <c r="F23" i="2"/>
  <c r="E23" i="2"/>
  <c r="D23" i="2"/>
  <c r="C23" i="2"/>
  <c r="K22" i="2"/>
  <c r="J22" i="2"/>
  <c r="I22" i="2"/>
  <c r="H22" i="2"/>
  <c r="G22" i="2"/>
  <c r="F22" i="2"/>
  <c r="E22" i="2"/>
  <c r="D22" i="2"/>
  <c r="C22" i="2"/>
  <c r="B30" i="3" l="1"/>
  <c r="B21" i="3"/>
  <c r="B29" i="3"/>
  <c r="B20" i="3"/>
  <c r="N9" i="5"/>
  <c r="M9" i="5"/>
  <c r="L9" i="5"/>
  <c r="K9" i="5"/>
  <c r="J9" i="5"/>
  <c r="I9" i="5"/>
  <c r="H9" i="5"/>
  <c r="G9" i="5"/>
  <c r="F9" i="5"/>
  <c r="E9" i="5"/>
  <c r="D9" i="5"/>
  <c r="C9" i="5"/>
  <c r="B32" i="3" l="1"/>
  <c r="B23" i="3"/>
  <c r="B34" i="3" s="1"/>
  <c r="B31" i="3"/>
  <c r="B22" i="3"/>
  <c r="B33" i="3" s="1"/>
  <c r="C21" i="1"/>
  <c r="C22" i="1"/>
  <c r="C20" i="1"/>
  <c r="F21" i="19" l="1"/>
  <c r="F20" i="19"/>
  <c r="F19" i="19"/>
  <c r="F18" i="19"/>
  <c r="F17" i="19"/>
  <c r="F16" i="19"/>
  <c r="F15" i="19"/>
  <c r="F14" i="19"/>
  <c r="F13" i="19"/>
  <c r="G22" i="20"/>
  <c r="G21" i="20"/>
  <c r="G20" i="20"/>
  <c r="G19" i="20"/>
  <c r="G18" i="20"/>
  <c r="G17" i="20"/>
  <c r="G16" i="20"/>
  <c r="G15" i="20"/>
  <c r="F14" i="20"/>
  <c r="G14" i="20" s="1"/>
</calcChain>
</file>

<file path=xl/sharedStrings.xml><?xml version="1.0" encoding="utf-8"?>
<sst xmlns="http://schemas.openxmlformats.org/spreadsheetml/2006/main" count="725" uniqueCount="247">
  <si>
    <t>Capacidad  (Plazas/h)-Laboral</t>
  </si>
  <si>
    <t>PRENOC1</t>
  </si>
  <si>
    <t>NOC</t>
  </si>
  <si>
    <t>TNOC</t>
  </si>
  <si>
    <t>PMA</t>
  </si>
  <si>
    <t>TPMA</t>
  </si>
  <si>
    <t>FPMA</t>
  </si>
  <si>
    <t>PMD</t>
  </si>
  <si>
    <t>FPTA</t>
  </si>
  <si>
    <t>PTA</t>
  </si>
  <si>
    <t>TPTA</t>
  </si>
  <si>
    <t>FPNOC</t>
  </si>
  <si>
    <t>PRENOC2</t>
  </si>
  <si>
    <t>Escenario</t>
  </si>
  <si>
    <t>Servicio -Sentido</t>
  </si>
  <si>
    <t>Actual</t>
  </si>
  <si>
    <t>Propuesta</t>
  </si>
  <si>
    <t>Delta</t>
  </si>
  <si>
    <t>Variables del servicio</t>
  </si>
  <si>
    <t>IDA</t>
  </si>
  <si>
    <t>RETORNO</t>
  </si>
  <si>
    <t>Distancia Máxima base (Km)</t>
  </si>
  <si>
    <t>Distancia Máxima integrada (Km)</t>
  </si>
  <si>
    <t>Delta %</t>
  </si>
  <si>
    <t>Kilómetros Comerciales DLN</t>
  </si>
  <si>
    <t>Kilómetros Comerciales SAB</t>
  </si>
  <si>
    <t>Kilómetros Comerciales DOM</t>
  </si>
  <si>
    <t>Propuesto</t>
  </si>
  <si>
    <t>Tabla 2. Distancia y kilómetros comerciales situación actual</t>
  </si>
  <si>
    <t>Tabla 3. Frecuencias  situación actual versus situación propuesta</t>
  </si>
  <si>
    <t>Frecuencias(bus/h)-Laboral</t>
  </si>
  <si>
    <t>Velocidad (km/h)-Laboral</t>
  </si>
  <si>
    <t>Flota (buses)-Laboral</t>
  </si>
  <si>
    <t>ICF</t>
  </si>
  <si>
    <t>PMA SAB</t>
  </si>
  <si>
    <t>MED SAB</t>
  </si>
  <si>
    <t>TARDE SAB</t>
  </si>
  <si>
    <t>MAÑ DOM</t>
  </si>
  <si>
    <t>MED DOM</t>
  </si>
  <si>
    <t>TAR DOM</t>
  </si>
  <si>
    <t>Servicio Sentido</t>
  </si>
  <si>
    <t>Promedio</t>
  </si>
  <si>
    <t>Tipo de Bus</t>
  </si>
  <si>
    <t>Hora</t>
  </si>
  <si>
    <t>Total Bus</t>
  </si>
  <si>
    <t>Total Bus-Metro</t>
  </si>
  <si>
    <t>ID</t>
  </si>
  <si>
    <t>X</t>
  </si>
  <si>
    <t>y</t>
  </si>
  <si>
    <t>Eje</t>
  </si>
  <si>
    <t>Desde</t>
  </si>
  <si>
    <t>Hacia</t>
  </si>
  <si>
    <t>Servicios Nueva Parada</t>
  </si>
  <si>
    <t>Parámetro</t>
  </si>
  <si>
    <t>IPK</t>
  </si>
  <si>
    <t>Transacciones Mes tipo</t>
  </si>
  <si>
    <t>Kilómetros Mes tipo</t>
  </si>
  <si>
    <t>Variación (%)</t>
  </si>
  <si>
    <t>Transacciones</t>
  </si>
  <si>
    <t>Kilómetros</t>
  </si>
  <si>
    <t>Comuna</t>
  </si>
  <si>
    <t>Unidad Preferente</t>
  </si>
  <si>
    <t>Servicio</t>
  </si>
  <si>
    <t>Nº</t>
  </si>
  <si>
    <t>Fecha</t>
  </si>
  <si>
    <t>Nombre Paradero</t>
  </si>
  <si>
    <t>PPU</t>
  </si>
  <si>
    <t>Tasa de Ocupación llega a Paradero</t>
  </si>
  <si>
    <t>Tasa de Ocupación sale de Paradero</t>
  </si>
  <si>
    <t>Pasajeros suben</t>
  </si>
  <si>
    <t>Pasajeros bajan</t>
  </si>
  <si>
    <t>Pasajeros sin poder abordar</t>
  </si>
  <si>
    <t>Observaciones</t>
  </si>
  <si>
    <t>PRENOC SAB1</t>
  </si>
  <si>
    <t>NOC SAB</t>
  </si>
  <si>
    <t>TSAB MAÑ</t>
  </si>
  <si>
    <t>PMDSAB</t>
  </si>
  <si>
    <t>TSAB NOC</t>
  </si>
  <si>
    <t>PRE NOC SAB2</t>
  </si>
  <si>
    <t>PRE NOC DOM1</t>
  </si>
  <si>
    <t>NOC DOM</t>
  </si>
  <si>
    <t>TDOM MAÑ</t>
  </si>
  <si>
    <t>T DOM NOC</t>
  </si>
  <si>
    <t>PRE NOC DOM2</t>
  </si>
  <si>
    <t>Unidad No Preferente</t>
  </si>
  <si>
    <t>Servicio-Sentido No Preferente</t>
  </si>
  <si>
    <t>Plazas Servicio No Preferente</t>
  </si>
  <si>
    <t>Distancia Total "Superposición" (Km)</t>
  </si>
  <si>
    <t>"Afectación" sin 800 metros (Plazas-Km)</t>
  </si>
  <si>
    <t>Frecuencias(bus/h)-Sábado</t>
  </si>
  <si>
    <t>Frecuencias(bus/h)-Domingo</t>
  </si>
  <si>
    <t>Tabla 4. Capacidad ofrecidas situación actual versus situación propuesta</t>
  </si>
  <si>
    <t>Tabla 5. Velocidades situación actual versus situación propuesta</t>
  </si>
  <si>
    <t>Tabla 6. Flota requerida situación actual versus situación propuesta</t>
  </si>
  <si>
    <t>Sentido</t>
  </si>
  <si>
    <t>Ida</t>
  </si>
  <si>
    <t>Retorno</t>
  </si>
  <si>
    <t>Indicador</t>
  </si>
  <si>
    <t>Código  paradero Usuario</t>
  </si>
  <si>
    <t>Máximo</t>
  </si>
  <si>
    <t>Período</t>
  </si>
  <si>
    <t>Código Paradero bajada</t>
  </si>
  <si>
    <t>Metro</t>
  </si>
  <si>
    <t>T-4-23-OP-5</t>
  </si>
  <si>
    <t>Tipo Requerimiento</t>
  </si>
  <si>
    <t>Municipalidad</t>
  </si>
  <si>
    <t>Nombre Junta de Vecino</t>
  </si>
  <si>
    <t>Tipo Documento</t>
  </si>
  <si>
    <t xml:space="preserve"> Laboral (DLN)</t>
  </si>
  <si>
    <t xml:space="preserve"> Sábado (SAB)</t>
  </si>
  <si>
    <t>Domingo (DOM)</t>
  </si>
  <si>
    <t>Servicio TS</t>
  </si>
  <si>
    <t>Tipo Día</t>
  </si>
  <si>
    <t>N° viajes con Destino en el servicio solo Paradero</t>
  </si>
  <si>
    <t xml:space="preserve">N° viajes con Destino en el servicio Área 750m </t>
  </si>
  <si>
    <t>Total N° viajes con Destino en el servicio</t>
  </si>
  <si>
    <t>Laboral</t>
  </si>
  <si>
    <t>Sábado</t>
  </si>
  <si>
    <t>Domingo</t>
  </si>
  <si>
    <t>Subidas Actuales</t>
  </si>
  <si>
    <t>Subidas Adicionales</t>
  </si>
  <si>
    <t>Subidas afectadas</t>
  </si>
  <si>
    <t>Código Paradero</t>
  </si>
  <si>
    <t>Usuarios promedio día laboral</t>
  </si>
  <si>
    <t>Subidas promedio día laboral</t>
  </si>
  <si>
    <t>Bajadas promedio día laboral</t>
  </si>
  <si>
    <t>Horario ZP</t>
  </si>
  <si>
    <t>Totales</t>
  </si>
  <si>
    <t>Afectación Actual (Plazas-Km)</t>
  </si>
  <si>
    <t>Afectación Propuesta (Plazas-Km)</t>
  </si>
  <si>
    <t>Afectación Total (Plazas-Km)</t>
  </si>
  <si>
    <t>Porcentaje Afectación Propuesta</t>
  </si>
  <si>
    <t>Código paradero TS</t>
  </si>
  <si>
    <t>Subidas adicionales</t>
  </si>
  <si>
    <t>Subidas actuales afectadas</t>
  </si>
  <si>
    <t>Total Subidas Propuesta
(Actuales + Adicionales-Afectadas)</t>
  </si>
  <si>
    <t>PB4</t>
  </si>
  <si>
    <t>T-4-23-OP-10</t>
  </si>
  <si>
    <t>PB5</t>
  </si>
  <si>
    <t>Total Subidas Propuesta (Actuales + Adicionales-Afectadas)</t>
  </si>
  <si>
    <t>N° viajes con Destino en el servicio solo Paradero (prom. Laboral)</t>
  </si>
  <si>
    <t>N° viajes con Destino en el servicio Área 750m (prom. Laboral)</t>
  </si>
  <si>
    <t>Total N° viajes con Destino en el servicio (prom. Laboral)</t>
  </si>
  <si>
    <t>Unidad</t>
  </si>
  <si>
    <t>N° orden Paradero</t>
  </si>
  <si>
    <t>Total Subidas Pagan</t>
  </si>
  <si>
    <t>Total Subidas No Pagan</t>
  </si>
  <si>
    <t>Total Subidas (pagan + no pagan)</t>
  </si>
  <si>
    <t>Total Bajadas</t>
  </si>
  <si>
    <t>Total Carga</t>
  </si>
  <si>
    <t>% Ocupación</t>
  </si>
  <si>
    <t>Máxima Carga</t>
  </si>
  <si>
    <r>
      <t> </t>
    </r>
    <r>
      <rPr>
        <b/>
        <sz val="11"/>
        <color rgb="FF000000"/>
        <rFont val="Calibri"/>
        <family val="2"/>
        <scheme val="minor"/>
      </rPr>
      <t>Eje</t>
    </r>
  </si>
  <si>
    <t>No Aplica</t>
  </si>
  <si>
    <t>517I</t>
  </si>
  <si>
    <t>517R</t>
  </si>
  <si>
    <t>502cI</t>
  </si>
  <si>
    <t>502cR</t>
  </si>
  <si>
    <t>506eI</t>
  </si>
  <si>
    <t>506eR</t>
  </si>
  <si>
    <t>507cI</t>
  </si>
  <si>
    <t>507cR</t>
  </si>
  <si>
    <t>J08I</t>
  </si>
  <si>
    <t>J08R</t>
  </si>
  <si>
    <t>526I</t>
  </si>
  <si>
    <t>526R</t>
  </si>
  <si>
    <t>¿Es punto de medición ICR-P?</t>
  </si>
  <si>
    <t>¿Elimina último servicio de parada?</t>
  </si>
  <si>
    <t xml:space="preserve">Tabla 7. ICF e ICR situación actual </t>
  </si>
  <si>
    <t>Tabla 8. Porcentaje de evasión actual a nivel de servicio-sentido-periodo</t>
  </si>
  <si>
    <t>Tabla 10. Formato presentación  resumen mediciones</t>
  </si>
  <si>
    <t xml:space="preserve">Tabla 9. Patrones visuales para mediciones de tasas de ocupación </t>
  </si>
  <si>
    <t>Tabla 11. Transbordo por servicio situación actual</t>
  </si>
  <si>
    <t xml:space="preserve"> Tabla 12. Reclamos último trimestre </t>
  </si>
  <si>
    <t>Tabla 13. Requerimientos Municipales y Juntas de Vecinos último trimestre.</t>
  </si>
  <si>
    <t>Tabla 14. Transacciones promedio diario por tipo de día</t>
  </si>
  <si>
    <t>Tabla 15. Paradas nuevas a crear en el sistema</t>
  </si>
  <si>
    <t>Tabla 17. Subidas y bajadas diarias por parada - servicio- sentido en paradas eliminadas</t>
  </si>
  <si>
    <t>Tabla 18. Subidas y bajadas diarias por servicio- sentido en paradas eliminadas</t>
  </si>
  <si>
    <t xml:space="preserve">Tabla 20. Viajes Beneficiados por tipo de día </t>
  </si>
  <si>
    <t>Tabla 21. Viajes afectados por tipo de dia</t>
  </si>
  <si>
    <t xml:space="preserve">Tabla 22. Subidas Totales por tipo de día </t>
  </si>
  <si>
    <t>Tabla 23. Usuarios y demanda actual de paradas donde se elimina servicios</t>
  </si>
  <si>
    <t>Tabla 27. Tabla resumen afectación de vías preferentes</t>
  </si>
  <si>
    <t>Tabla 26. Proyección referencial de variación de IPK</t>
  </si>
  <si>
    <t>Letrero de cortesía</t>
  </si>
  <si>
    <t>PTA1</t>
  </si>
  <si>
    <t>PTA2</t>
  </si>
  <si>
    <t xml:space="preserve"> FPTA</t>
  </si>
  <si>
    <t>Tipo de Modificación</t>
  </si>
  <si>
    <t>Código Usuario  Parada</t>
  </si>
  <si>
    <t>Es Zona Paga / Zona Paga Mixta</t>
  </si>
  <si>
    <t>Tabla 16. Paradas modificadas por inclusión, o cambio de nombre, horario o letrero de cortesía de servicios.</t>
  </si>
  <si>
    <t>Tabla 19. Resumen modificación de paradas</t>
  </si>
  <si>
    <t>N° Paradas Nuevas (1)</t>
  </si>
  <si>
    <t>N° Paradas Eliminadas (2)</t>
  </si>
  <si>
    <t>N° Agregadas (3)</t>
  </si>
  <si>
    <t>N° Modificadas (4)</t>
  </si>
  <si>
    <t>TOTAL (1) + (2) + (3) + (4)</t>
  </si>
  <si>
    <t>Nombre (destino) servicio</t>
  </si>
  <si>
    <t>Horario operación</t>
  </si>
  <si>
    <t>Capacidad (Plazas/h)-Sábado</t>
  </si>
  <si>
    <t>Capacidad (Plazas/h)-Domingo</t>
  </si>
  <si>
    <t>No</t>
  </si>
  <si>
    <t>532 R</t>
  </si>
  <si>
    <t>533 R</t>
  </si>
  <si>
    <t>L-10-62-50-PO</t>
  </si>
  <si>
    <t>L-10-62-60-PO</t>
  </si>
  <si>
    <t>Tipo de Reclamo</t>
  </si>
  <si>
    <t>Total general</t>
  </si>
  <si>
    <t>Cambio sentido</t>
  </si>
  <si>
    <t>PJ1741</t>
  </si>
  <si>
    <t>PJ1572</t>
  </si>
  <si>
    <t>PJ173</t>
  </si>
  <si>
    <t>PJ1020</t>
  </si>
  <si>
    <t>PJ1816</t>
  </si>
  <si>
    <t>PJ1024</t>
  </si>
  <si>
    <t>PJ1025</t>
  </si>
  <si>
    <t>PJ1026</t>
  </si>
  <si>
    <t>PJ1027</t>
  </si>
  <si>
    <t>PJ1028</t>
  </si>
  <si>
    <t>PJ1029</t>
  </si>
  <si>
    <t>PJ1030</t>
  </si>
  <si>
    <t>PJ1031</t>
  </si>
  <si>
    <t>PJ756</t>
  </si>
  <si>
    <t>PJ757</t>
  </si>
  <si>
    <t>PJ758</t>
  </si>
  <si>
    <t>PJ1032</t>
  </si>
  <si>
    <t>PJ13</t>
  </si>
  <si>
    <t>PJ1033</t>
  </si>
  <si>
    <t>PJ1034</t>
  </si>
  <si>
    <t>PJ1035</t>
  </si>
  <si>
    <t>PJ1036</t>
  </si>
  <si>
    <t>PJ1037</t>
  </si>
  <si>
    <t>PJ1698</t>
  </si>
  <si>
    <t>PJ1038</t>
  </si>
  <si>
    <t>PJ1039</t>
  </si>
  <si>
    <t>PJ1040</t>
  </si>
  <si>
    <t>PI758</t>
  </si>
  <si>
    <t>PI759</t>
  </si>
  <si>
    <t>PI760</t>
  </si>
  <si>
    <t>PI753</t>
  </si>
  <si>
    <t>Otros</t>
  </si>
  <si>
    <t>ICR</t>
  </si>
  <si>
    <t>Abril</t>
  </si>
  <si>
    <t xml:space="preserve">Mayo 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</si>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</sst>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%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</font>
    <font>
      <b/>
      <i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5" fillId="0" borderId="0" applyNumberFormat="0" applyFont="0" applyBorder="0" applyProtection="0"/>
    <xf numFmtId="0" fontId="5" fillId="0" borderId="0" applyNumberFormat="0" applyBorder="0" applyProtection="0"/>
    <xf numFmtId="9" fontId="5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80">
    <xf numFmtId="0" fontId="0" fillId="0" borderId="0" xfId="0"/>
    <xf numFmtId="0" fontId="2" fillId="5" borderId="2" xfId="0" applyFont="1" applyFill="1" applyBorder="1"/>
    <xf numFmtId="0" fontId="1" fillId="7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wrapText="1"/>
    </xf>
    <xf numFmtId="164" fontId="2" fillId="0" borderId="2" xfId="1" applyNumberFormat="1" applyFont="1" applyBorder="1" applyAlignment="1">
      <alignment horizontal="center"/>
    </xf>
    <xf numFmtId="0" fontId="2" fillId="0" borderId="2" xfId="0" applyFont="1" applyBorder="1"/>
    <xf numFmtId="0" fontId="2" fillId="11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vertical="center" wrapText="1"/>
    </xf>
    <xf numFmtId="0" fontId="1" fillId="11" borderId="2" xfId="0" applyFont="1" applyFill="1" applyBorder="1" applyAlignment="1">
      <alignment horizontal="left"/>
    </xf>
    <xf numFmtId="0" fontId="1" fillId="11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 wrapText="1"/>
    </xf>
    <xf numFmtId="0" fontId="1" fillId="10" borderId="0" xfId="0" applyFont="1" applyFill="1" applyAlignment="1">
      <alignment horizontal="center"/>
    </xf>
    <xf numFmtId="9" fontId="2" fillId="0" borderId="2" xfId="1" applyFont="1" applyBorder="1" applyAlignment="1">
      <alignment horizontal="center"/>
    </xf>
    <xf numFmtId="0" fontId="7" fillId="10" borderId="0" xfId="0" applyFont="1" applyFill="1" applyAlignment="1">
      <alignment horizontal="left"/>
    </xf>
    <xf numFmtId="0" fontId="6" fillId="10" borderId="0" xfId="0" applyFont="1" applyFill="1"/>
    <xf numFmtId="0" fontId="1" fillId="10" borderId="0" xfId="0" applyFont="1" applyFill="1" applyAlignment="1">
      <alignment horizontal="left"/>
    </xf>
    <xf numFmtId="0" fontId="0" fillId="10" borderId="0" xfId="0" applyFill="1"/>
    <xf numFmtId="0" fontId="1" fillId="3" borderId="2" xfId="0" applyFont="1" applyFill="1" applyBorder="1" applyAlignment="1">
      <alignment horizontal="center" textRotation="90"/>
    </xf>
    <xf numFmtId="20" fontId="2" fillId="4" borderId="2" xfId="0" applyNumberFormat="1" applyFont="1" applyFill="1" applyBorder="1" applyAlignment="1">
      <alignment horizontal="center"/>
    </xf>
    <xf numFmtId="0" fontId="7" fillId="13" borderId="5" xfId="3" applyFont="1" applyFill="1" applyBorder="1" applyAlignment="1">
      <alignment horizontal="left" textRotation="90"/>
    </xf>
    <xf numFmtId="2" fontId="7" fillId="13" borderId="5" xfId="3" applyNumberFormat="1" applyFont="1" applyFill="1" applyBorder="1" applyAlignment="1">
      <alignment horizontal="left" textRotation="90"/>
    </xf>
    <xf numFmtId="0" fontId="7" fillId="13" borderId="2" xfId="3" applyFont="1" applyFill="1" applyBorder="1" applyAlignment="1">
      <alignment horizontal="left" textRotation="90"/>
    </xf>
    <xf numFmtId="0" fontId="7" fillId="14" borderId="5" xfId="3" applyFont="1" applyFill="1" applyBorder="1" applyAlignment="1">
      <alignment horizontal="left" textRotation="90"/>
    </xf>
    <xf numFmtId="2" fontId="7" fillId="14" borderId="5" xfId="3" applyNumberFormat="1" applyFont="1" applyFill="1" applyBorder="1" applyAlignment="1">
      <alignment horizontal="left" textRotation="90"/>
    </xf>
    <xf numFmtId="0" fontId="7" fillId="14" borderId="2" xfId="3" applyFont="1" applyFill="1" applyBorder="1" applyAlignment="1">
      <alignment horizontal="left" textRotation="90"/>
    </xf>
    <xf numFmtId="0" fontId="1" fillId="3" borderId="2" xfId="0" applyFont="1" applyFill="1" applyBorder="1" applyAlignment="1">
      <alignment horizontal="left" textRotation="90"/>
    </xf>
    <xf numFmtId="0" fontId="2" fillId="5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17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10" borderId="11" xfId="0" applyFont="1" applyFill="1" applyBorder="1" applyAlignment="1">
      <alignment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3" fontId="2" fillId="10" borderId="2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 wrapText="1"/>
    </xf>
    <xf numFmtId="0" fontId="2" fillId="8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2" xfId="0" applyBorder="1"/>
    <xf numFmtId="0" fontId="0" fillId="10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15" borderId="2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top" wrapText="1"/>
    </xf>
    <xf numFmtId="0" fontId="1" fillId="15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0" fontId="0" fillId="5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5" borderId="2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0" fillId="5" borderId="2" xfId="0" applyFill="1" applyBorder="1" applyAlignment="1">
      <alignment vertical="center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horizontal="center" wrapText="1"/>
    </xf>
    <xf numFmtId="0" fontId="0" fillId="17" borderId="2" xfId="0" applyFill="1" applyBorder="1" applyAlignment="1">
      <alignment horizontal="center" vertical="center" wrapText="1"/>
    </xf>
    <xf numFmtId="0" fontId="0" fillId="17" borderId="2" xfId="0" applyFill="1" applyBorder="1" applyAlignment="1">
      <alignment horizont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wrapText="1"/>
    </xf>
    <xf numFmtId="0" fontId="2" fillId="12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/>
    </xf>
    <xf numFmtId="14" fontId="2" fillId="5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0" fontId="2" fillId="18" borderId="2" xfId="0" applyNumberFormat="1" applyFont="1" applyFill="1" applyBorder="1" applyAlignment="1">
      <alignment horizontal="center"/>
    </xf>
    <xf numFmtId="0" fontId="2" fillId="16" borderId="2" xfId="0" applyFont="1" applyFill="1" applyBorder="1" applyAlignment="1">
      <alignment horizontal="center"/>
    </xf>
    <xf numFmtId="0" fontId="1" fillId="10" borderId="1" xfId="0" applyFont="1" applyFill="1" applyBorder="1"/>
    <xf numFmtId="1" fontId="0" fillId="0" borderId="2" xfId="0" applyNumberFormat="1" applyBorder="1" applyAlignment="1">
      <alignment horizontal="center"/>
    </xf>
    <xf numFmtId="1" fontId="2" fillId="10" borderId="2" xfId="0" applyNumberFormat="1" applyFont="1" applyFill="1" applyBorder="1" applyAlignment="1">
      <alignment horizontal="center" vertical="center"/>
    </xf>
    <xf numFmtId="0" fontId="0" fillId="10" borderId="2" xfId="0" applyFill="1" applyBorder="1" applyAlignment="1">
      <alignment vertical="center" wrapText="1"/>
    </xf>
    <xf numFmtId="0" fontId="2" fillId="10" borderId="2" xfId="0" applyFont="1" applyFill="1" applyBorder="1" applyAlignment="1">
      <alignment vertical="center"/>
    </xf>
    <xf numFmtId="0" fontId="1" fillId="9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/>
    </xf>
    <xf numFmtId="0" fontId="2" fillId="11" borderId="5" xfId="0" applyFont="1" applyFill="1" applyBorder="1" applyAlignment="1">
      <alignment horizontal="center" vertical="center"/>
    </xf>
    <xf numFmtId="9" fontId="2" fillId="0" borderId="2" xfId="1" applyFont="1" applyBorder="1" applyAlignment="1">
      <alignment horizontal="right" vertical="center"/>
    </xf>
    <xf numFmtId="9" fontId="2" fillId="0" borderId="2" xfId="1" applyFont="1" applyBorder="1" applyAlignment="1">
      <alignment vertical="center"/>
    </xf>
    <xf numFmtId="9" fontId="2" fillId="0" borderId="2" xfId="0" applyNumberFormat="1" applyFont="1" applyBorder="1" applyAlignment="1">
      <alignment horizontal="right" vertical="center"/>
    </xf>
    <xf numFmtId="1" fontId="2" fillId="0" borderId="2" xfId="0" applyNumberFormat="1" applyFont="1" applyBorder="1" applyAlignment="1">
      <alignment horizontal="center"/>
    </xf>
    <xf numFmtId="20" fontId="2" fillId="4" borderId="4" xfId="0" applyNumberFormat="1" applyFont="1" applyFill="1" applyBorder="1" applyAlignment="1">
      <alignment horizontal="center"/>
    </xf>
    <xf numFmtId="2" fontId="6" fillId="1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0" fontId="0" fillId="10" borderId="0" xfId="1" applyNumberFormat="1" applyFont="1" applyFill="1"/>
    <xf numFmtId="0" fontId="1" fillId="6" borderId="2" xfId="0" applyFont="1" applyFill="1" applyBorder="1" applyAlignment="1">
      <alignment horizontal="center" textRotation="90"/>
    </xf>
    <xf numFmtId="0" fontId="2" fillId="11" borderId="5" xfId="0" applyFont="1" applyFill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20" fontId="5" fillId="3" borderId="2" xfId="4" applyNumberFormat="1" applyFill="1" applyBorder="1" applyAlignment="1">
      <alignment horizontal="center" vertical="center" textRotation="90" wrapText="1"/>
    </xf>
    <xf numFmtId="0" fontId="2" fillId="20" borderId="2" xfId="0" applyFont="1" applyFill="1" applyBorder="1" applyAlignment="1">
      <alignment horizontal="center"/>
    </xf>
    <xf numFmtId="0" fontId="6" fillId="19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6" fillId="19" borderId="2" xfId="0" applyFont="1" applyFill="1" applyBorder="1" applyAlignment="1">
      <alignment horizontal="center" wrapText="1"/>
    </xf>
    <xf numFmtId="0" fontId="6" fillId="19" borderId="2" xfId="0" applyFont="1" applyFill="1" applyBorder="1" applyAlignment="1">
      <alignment horizontal="center" vertical="center"/>
    </xf>
    <xf numFmtId="0" fontId="13" fillId="19" borderId="2" xfId="0" applyFont="1" applyFill="1" applyBorder="1" applyAlignment="1">
      <alignment horizontal="center" wrapText="1"/>
    </xf>
    <xf numFmtId="0" fontId="11" fillId="10" borderId="0" xfId="0" applyFont="1" applyFill="1"/>
    <xf numFmtId="0" fontId="10" fillId="0" borderId="0" xfId="0" applyFont="1" applyAlignment="1">
      <alignment horizontal="center" vertical="center" wrapText="1"/>
    </xf>
    <xf numFmtId="0" fontId="1" fillId="21" borderId="2" xfId="0" applyFont="1" applyFill="1" applyBorder="1" applyAlignment="1">
      <alignment horizontal="center" vertical="center" wrapText="1"/>
    </xf>
    <xf numFmtId="0" fontId="2" fillId="21" borderId="2" xfId="0" applyFont="1" applyFill="1" applyBorder="1" applyAlignment="1">
      <alignment vertical="center"/>
    </xf>
    <xf numFmtId="0" fontId="12" fillId="10" borderId="0" xfId="0" applyFont="1" applyFill="1" applyAlignment="1">
      <alignment horizontal="center"/>
    </xf>
    <xf numFmtId="0" fontId="13" fillId="19" borderId="2" xfId="0" applyFont="1" applyFill="1" applyBorder="1" applyAlignment="1">
      <alignment horizontal="center" vertical="center" wrapText="1"/>
    </xf>
    <xf numFmtId="9" fontId="2" fillId="20" borderId="2" xfId="1" applyFont="1" applyFill="1" applyBorder="1" applyAlignment="1">
      <alignment horizontal="center"/>
    </xf>
    <xf numFmtId="0" fontId="2" fillId="20" borderId="2" xfId="1" applyNumberFormat="1" applyFont="1" applyFill="1" applyBorder="1" applyAlignment="1">
      <alignment horizontal="center"/>
    </xf>
    <xf numFmtId="0" fontId="0" fillId="10" borderId="2" xfId="0" applyFill="1" applyBorder="1"/>
    <xf numFmtId="0" fontId="0" fillId="10" borderId="2" xfId="0" applyFill="1" applyBorder="1" applyAlignment="1">
      <alignment horizontal="left" vertical="center"/>
    </xf>
    <xf numFmtId="0" fontId="0" fillId="10" borderId="2" xfId="0" applyFill="1" applyBorder="1" applyAlignment="1">
      <alignment horizontal="left"/>
    </xf>
    <xf numFmtId="1" fontId="2" fillId="8" borderId="2" xfId="0" applyNumberFormat="1" applyFont="1" applyFill="1" applyBorder="1" applyAlignment="1">
      <alignment horizontal="right" vertical="center"/>
    </xf>
    <xf numFmtId="1" fontId="0" fillId="0" borderId="2" xfId="0" applyNumberFormat="1" applyBorder="1" applyAlignment="1">
      <alignment horizontal="right" vertical="center"/>
    </xf>
    <xf numFmtId="1" fontId="2" fillId="0" borderId="2" xfId="0" applyNumberFormat="1" applyFont="1" applyBorder="1" applyAlignment="1">
      <alignment horizontal="right" vertical="center"/>
    </xf>
    <xf numFmtId="1" fontId="2" fillId="5" borderId="2" xfId="0" applyNumberFormat="1" applyFont="1" applyFill="1" applyBorder="1" applyAlignment="1">
      <alignment horizontal="right" vertical="center"/>
    </xf>
    <xf numFmtId="0" fontId="0" fillId="10" borderId="0" xfId="0" applyFill="1" applyAlignment="1">
      <alignment horizontal="center"/>
    </xf>
    <xf numFmtId="0" fontId="7" fillId="10" borderId="0" xfId="0" applyFont="1" applyFill="1"/>
    <xf numFmtId="0" fontId="2" fillId="11" borderId="2" xfId="0" applyFont="1" applyFill="1" applyBorder="1"/>
    <xf numFmtId="0" fontId="2" fillId="20" borderId="2" xfId="0" applyFont="1" applyFill="1" applyBorder="1"/>
    <xf numFmtId="0" fontId="0" fillId="10" borderId="0" xfId="0" applyFill="1" applyAlignment="1">
      <alignment horizontal="left"/>
    </xf>
    <xf numFmtId="165" fontId="0" fillId="0" borderId="2" xfId="0" applyNumberFormat="1" applyBorder="1" applyAlignment="1">
      <alignment horizontal="center"/>
    </xf>
    <xf numFmtId="0" fontId="1" fillId="10" borderId="0" xfId="0" applyFont="1" applyFill="1"/>
    <xf numFmtId="0" fontId="9" fillId="22" borderId="2" xfId="0" applyFont="1" applyFill="1" applyBorder="1" applyAlignment="1">
      <alignment horizontal="left"/>
    </xf>
    <xf numFmtId="0" fontId="9" fillId="22" borderId="2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0" fillId="6" borderId="2" xfId="0" applyNumberFormat="1" applyFill="1" applyBorder="1" applyAlignment="1">
      <alignment horizontal="center"/>
    </xf>
    <xf numFmtId="1" fontId="0" fillId="6" borderId="2" xfId="0" applyNumberFormat="1" applyFill="1" applyBorder="1" applyAlignment="1">
      <alignment horizontal="center"/>
    </xf>
    <xf numFmtId="0" fontId="9" fillId="23" borderId="2" xfId="0" applyFont="1" applyFill="1" applyBorder="1"/>
    <xf numFmtId="0" fontId="9" fillId="23" borderId="2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vertical="center"/>
    </xf>
    <xf numFmtId="20" fontId="2" fillId="6" borderId="2" xfId="0" applyNumberFormat="1" applyFont="1" applyFill="1" applyBorder="1" applyAlignment="1">
      <alignment horizontal="center"/>
    </xf>
    <xf numFmtId="9" fontId="2" fillId="6" borderId="2" xfId="1" applyFont="1" applyFill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10" borderId="0" xfId="0" applyFont="1" applyFill="1" applyAlignment="1">
      <alignment horizontal="left"/>
    </xf>
    <xf numFmtId="0" fontId="1" fillId="7" borderId="2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7" fillId="13" borderId="2" xfId="3" applyFont="1" applyFill="1" applyBorder="1" applyAlignment="1">
      <alignment horizontal="center"/>
    </xf>
    <xf numFmtId="0" fontId="7" fillId="14" borderId="2" xfId="3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2" borderId="5" xfId="4" applyFont="1" applyFill="1" applyBorder="1" applyAlignment="1">
      <alignment horizontal="center" wrapText="1"/>
    </xf>
    <xf numFmtId="0" fontId="9" fillId="2" borderId="13" xfId="4" applyFont="1" applyFill="1" applyBorder="1" applyAlignment="1">
      <alignment horizontal="center" wrapText="1"/>
    </xf>
    <xf numFmtId="0" fontId="9" fillId="2" borderId="6" xfId="4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1" fillId="10" borderId="0" xfId="0" applyFont="1" applyFill="1" applyAlignment="1">
      <alignment horizontal="left" wrapText="1"/>
    </xf>
    <xf numFmtId="0" fontId="8" fillId="10" borderId="0" xfId="0" applyFont="1" applyFill="1" applyAlignment="1">
      <alignment horizontal="left"/>
    </xf>
    <xf numFmtId="0" fontId="1" fillId="21" borderId="2" xfId="0" applyFont="1" applyFill="1" applyBorder="1" applyAlignment="1">
      <alignment horizontal="center" vertical="center" wrapText="1"/>
    </xf>
    <xf numFmtId="0" fontId="8" fillId="21" borderId="2" xfId="0" applyFont="1" applyFill="1" applyBorder="1" applyAlignment="1">
      <alignment horizontal="center" vertical="center"/>
    </xf>
    <xf numFmtId="0" fontId="14" fillId="21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wrapText="1"/>
    </xf>
    <xf numFmtId="2" fontId="2" fillId="0" borderId="2" xfId="0" applyNumberFormat="1" applyFont="1" applyBorder="1" applyAlignment="1">
      <alignment horizontal="center" vertical="center"/>
    </xf>
    <xf numFmtId="0" fontId="0" fillId="6" borderId="2" xfId="0" applyFill="1" applyBorder="1" applyAlignment="1">
      <alignment horizontal="center"/>
    </xf>
  </cellXfs>
  <cellStyles count="13">
    <cellStyle name="Normal" xfId="0" builtinId="0"/>
    <cellStyle name="Normal 10 2 2 3" xfId="12" xr:uid="{00000000-0005-0000-0000-000001000000}"/>
    <cellStyle name="Normal 2" xfId="5" xr:uid="{00000000-0005-0000-0000-000002000000}"/>
    <cellStyle name="Normal 2 10 2 2" xfId="10" xr:uid="{00000000-0005-0000-0000-000003000000}"/>
    <cellStyle name="Normal 2 2" xfId="3" xr:uid="{00000000-0005-0000-0000-000004000000}"/>
    <cellStyle name="Normal 2 2 10 3" xfId="11" xr:uid="{00000000-0005-0000-0000-000005000000}"/>
    <cellStyle name="Normal 2 2 2 2" xfId="9" xr:uid="{00000000-0005-0000-0000-000006000000}"/>
    <cellStyle name="Normal 3" xfId="6" xr:uid="{00000000-0005-0000-0000-000007000000}"/>
    <cellStyle name="Normal 35" xfId="2" xr:uid="{00000000-0005-0000-0000-000008000000}"/>
    <cellStyle name="Normal 4" xfId="8" xr:uid="{00000000-0005-0000-0000-000009000000}"/>
    <cellStyle name="Normal 5" xfId="4" xr:uid="{00000000-0005-0000-0000-00000A000000}"/>
    <cellStyle name="Porcentaje" xfId="1" builtinId="5"/>
    <cellStyle name="Porcentaje 2" xfId="7" xr:uid="{00000000-0005-0000-0000-00000C000000}"/>
  </cellStyles>
  <dxfs count="4">
    <dxf>
      <font>
        <color rgb="FF9C0006"/>
      </font>
    </dxf>
    <dxf>
      <font>
        <color rgb="FF9C0006"/>
      </font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22"/>
  <sheetViews>
    <sheetView tabSelected="1" zoomScale="80" zoomScaleNormal="80" workbookViewId="0">
      <selection activeCell="A3" sqref="A3:D22"/>
    </sheetView>
  </sheetViews>
  <sheetFormatPr baseColWidth="10" defaultColWidth="11.42578125" defaultRowHeight="15" x14ac:dyDescent="0.25"/>
  <cols>
    <col min="1" max="1" width="12.140625" style="20" customWidth="1"/>
    <col min="2" max="2" width="34.28515625" style="20" bestFit="1" customWidth="1"/>
    <col min="3" max="3" width="10.7109375" style="20" customWidth="1"/>
    <col min="4" max="4" width="10.85546875" style="20" customWidth="1"/>
    <col min="5" max="16384" width="11.42578125" style="20"/>
  </cols>
  <sheetData>
    <row r="1" spans="1:4" x14ac:dyDescent="0.25">
      <c r="A1" s="143" t="s">
        <v>28</v>
      </c>
      <c r="B1" s="143"/>
      <c r="C1" s="143"/>
      <c r="D1" s="143"/>
    </row>
    <row r="2" spans="1:4" x14ac:dyDescent="0.25">
      <c r="A2" s="15"/>
    </row>
    <row r="3" spans="1:4" x14ac:dyDescent="0.25">
      <c r="A3" s="144" t="s">
        <v>13</v>
      </c>
      <c r="B3" s="144" t="s">
        <v>18</v>
      </c>
      <c r="C3" s="145">
        <v>526</v>
      </c>
      <c r="D3" s="146"/>
    </row>
    <row r="4" spans="1:4" x14ac:dyDescent="0.25">
      <c r="A4" s="144"/>
      <c r="B4" s="144"/>
      <c r="C4" s="2" t="s">
        <v>19</v>
      </c>
      <c r="D4" s="2" t="s">
        <v>20</v>
      </c>
    </row>
    <row r="5" spans="1:4" x14ac:dyDescent="0.25">
      <c r="A5" s="1" t="s">
        <v>15</v>
      </c>
      <c r="B5" s="1" t="s">
        <v>21</v>
      </c>
      <c r="C5" s="10">
        <v>9.41</v>
      </c>
      <c r="D5" s="10">
        <v>8.08</v>
      </c>
    </row>
    <row r="6" spans="1:4" x14ac:dyDescent="0.25">
      <c r="A6" s="1" t="s">
        <v>15</v>
      </c>
      <c r="B6" s="1" t="s">
        <v>22</v>
      </c>
      <c r="C6" s="10">
        <v>9.41</v>
      </c>
      <c r="D6" s="10">
        <v>8.08</v>
      </c>
    </row>
    <row r="7" spans="1:4" x14ac:dyDescent="0.25">
      <c r="A7" s="1" t="s">
        <v>16</v>
      </c>
      <c r="B7" s="1" t="s">
        <v>21</v>
      </c>
      <c r="C7" s="10">
        <v>0</v>
      </c>
      <c r="D7" s="10">
        <v>17.5</v>
      </c>
    </row>
    <row r="8" spans="1:4" x14ac:dyDescent="0.25">
      <c r="A8" s="1" t="s">
        <v>16</v>
      </c>
      <c r="B8" s="1" t="s">
        <v>22</v>
      </c>
      <c r="C8" s="10">
        <v>0</v>
      </c>
      <c r="D8" s="10">
        <v>17.5</v>
      </c>
    </row>
    <row r="9" spans="1:4" ht="5.0999999999999996" customHeight="1" x14ac:dyDescent="0.25"/>
    <row r="10" spans="1:4" x14ac:dyDescent="0.25">
      <c r="A10" s="1" t="s">
        <v>23</v>
      </c>
      <c r="B10" s="1" t="s">
        <v>21</v>
      </c>
      <c r="C10" s="4">
        <f>+(C7-C5)/C5</f>
        <v>-1</v>
      </c>
      <c r="D10" s="4">
        <f>+(D7-D5)/D5</f>
        <v>1.1658415841584158</v>
      </c>
    </row>
    <row r="11" spans="1:4" x14ac:dyDescent="0.25">
      <c r="A11" s="1" t="s">
        <v>23</v>
      </c>
      <c r="B11" s="1" t="s">
        <v>22</v>
      </c>
      <c r="C11" s="4">
        <f>+(C8-C6)/C6</f>
        <v>-1</v>
      </c>
      <c r="D11" s="4">
        <f>+(D8-D6)/D6</f>
        <v>1.1658415841584158</v>
      </c>
    </row>
    <row r="12" spans="1:4" ht="5.0999999999999996" customHeight="1" x14ac:dyDescent="0.25"/>
    <row r="13" spans="1:4" x14ac:dyDescent="0.25">
      <c r="A13" s="1" t="s">
        <v>15</v>
      </c>
      <c r="B13" s="1" t="s">
        <v>24</v>
      </c>
      <c r="C13" s="140">
        <v>507.2099999999989</v>
      </c>
      <c r="D13" s="141"/>
    </row>
    <row r="14" spans="1:4" x14ac:dyDescent="0.25">
      <c r="A14" s="1" t="s">
        <v>15</v>
      </c>
      <c r="B14" s="1" t="s">
        <v>25</v>
      </c>
      <c r="C14" s="140">
        <v>507.20999999999947</v>
      </c>
      <c r="D14" s="141"/>
    </row>
    <row r="15" spans="1:4" x14ac:dyDescent="0.25">
      <c r="A15" s="1" t="s">
        <v>15</v>
      </c>
      <c r="B15" s="1" t="s">
        <v>26</v>
      </c>
      <c r="C15" s="140">
        <v>419.75999999999993</v>
      </c>
      <c r="D15" s="141"/>
    </row>
    <row r="16" spans="1:4" x14ac:dyDescent="0.25">
      <c r="A16" s="1" t="s">
        <v>27</v>
      </c>
      <c r="B16" s="1" t="s">
        <v>24</v>
      </c>
      <c r="C16" s="140">
        <v>524.99999999999943</v>
      </c>
      <c r="D16" s="142"/>
    </row>
    <row r="17" spans="1:4" x14ac:dyDescent="0.25">
      <c r="A17" s="1" t="s">
        <v>27</v>
      </c>
      <c r="B17" s="1" t="s">
        <v>25</v>
      </c>
      <c r="C17" s="140">
        <v>507.5</v>
      </c>
      <c r="D17" s="142"/>
    </row>
    <row r="18" spans="1:4" x14ac:dyDescent="0.25">
      <c r="A18" s="1" t="s">
        <v>27</v>
      </c>
      <c r="B18" s="1" t="s">
        <v>26</v>
      </c>
      <c r="C18" s="140">
        <v>419.99999999999989</v>
      </c>
      <c r="D18" s="142"/>
    </row>
    <row r="19" spans="1:4" ht="5.0999999999999996" customHeight="1" x14ac:dyDescent="0.25"/>
    <row r="20" spans="1:4" x14ac:dyDescent="0.25">
      <c r="A20" s="1" t="s">
        <v>23</v>
      </c>
      <c r="B20" s="1" t="s">
        <v>24</v>
      </c>
      <c r="C20" s="138">
        <f>+(C16-C13)/C13</f>
        <v>3.5074229609038804E-2</v>
      </c>
      <c r="D20" s="139"/>
    </row>
    <row r="21" spans="1:4" x14ac:dyDescent="0.25">
      <c r="A21" s="1" t="s">
        <v>23</v>
      </c>
      <c r="B21" s="1" t="s">
        <v>25</v>
      </c>
      <c r="C21" s="138">
        <f t="shared" ref="C21:C22" si="0">+(C17-C14)/C14</f>
        <v>5.7175528873747042E-4</v>
      </c>
      <c r="D21" s="139"/>
    </row>
    <row r="22" spans="1:4" x14ac:dyDescent="0.25">
      <c r="A22" s="1" t="s">
        <v>23</v>
      </c>
      <c r="B22" s="1" t="s">
        <v>26</v>
      </c>
      <c r="C22" s="138">
        <f t="shared" si="0"/>
        <v>5.7175528873630718E-4</v>
      </c>
      <c r="D22" s="139"/>
    </row>
  </sheetData>
  <mergeCells count="13">
    <mergeCell ref="A1:D1"/>
    <mergeCell ref="A3:A4"/>
    <mergeCell ref="B3:B4"/>
    <mergeCell ref="C3:D3"/>
    <mergeCell ref="C15:D15"/>
    <mergeCell ref="C22:D22"/>
    <mergeCell ref="C13:D13"/>
    <mergeCell ref="C20:D20"/>
    <mergeCell ref="C14:D14"/>
    <mergeCell ref="C21:D21"/>
    <mergeCell ref="C16:D16"/>
    <mergeCell ref="C17:D17"/>
    <mergeCell ref="C18:D1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4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2.42578125" style="20" bestFit="1" customWidth="1"/>
    <col min="3" max="16384" width="11.42578125" style="20"/>
  </cols>
  <sheetData>
    <row r="1" spans="1:10" x14ac:dyDescent="0.25">
      <c r="A1" s="148" t="s">
        <v>172</v>
      </c>
      <c r="B1" s="148"/>
      <c r="C1" s="148"/>
      <c r="D1" s="148"/>
      <c r="E1" s="148"/>
      <c r="F1" s="148"/>
      <c r="G1" s="148"/>
      <c r="H1" s="148"/>
      <c r="I1" s="148"/>
    </row>
    <row r="2" spans="1:10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10" ht="45" x14ac:dyDescent="0.25">
      <c r="A3" s="70" t="s">
        <v>40</v>
      </c>
      <c r="B3" s="70" t="s">
        <v>101</v>
      </c>
      <c r="C3" s="70" t="s">
        <v>102</v>
      </c>
      <c r="D3" s="70">
        <v>102</v>
      </c>
      <c r="E3" s="70">
        <v>103</v>
      </c>
      <c r="F3" s="70">
        <v>108</v>
      </c>
      <c r="G3" s="70">
        <v>107</v>
      </c>
      <c r="H3" s="70">
        <v>104</v>
      </c>
      <c r="I3" s="70" t="s">
        <v>44</v>
      </c>
      <c r="J3" s="70" t="s">
        <v>45</v>
      </c>
    </row>
    <row r="4" spans="1:10" x14ac:dyDescent="0.25">
      <c r="A4" s="12"/>
      <c r="B4" s="12"/>
      <c r="C4" s="45"/>
      <c r="D4" s="45"/>
      <c r="E4" s="45"/>
      <c r="F4" s="45"/>
      <c r="G4" s="45"/>
      <c r="H4" s="45"/>
      <c r="I4" s="10"/>
      <c r="J4" s="10"/>
    </row>
    <row r="5" spans="1:10" x14ac:dyDescent="0.25">
      <c r="A5" s="12"/>
      <c r="B5" s="12"/>
      <c r="C5" s="45"/>
      <c r="D5" s="45"/>
      <c r="E5" s="45"/>
      <c r="F5" s="45"/>
      <c r="G5" s="45"/>
      <c r="H5" s="45"/>
      <c r="I5" s="10"/>
      <c r="J5" s="10"/>
    </row>
    <row r="6" spans="1:10" x14ac:dyDescent="0.25">
      <c r="A6" s="12"/>
      <c r="B6" s="12"/>
      <c r="C6" s="45"/>
      <c r="D6" s="45"/>
      <c r="E6" s="45"/>
      <c r="F6" s="45"/>
      <c r="G6" s="45"/>
      <c r="H6" s="45"/>
      <c r="I6" s="10"/>
      <c r="J6" s="10"/>
    </row>
    <row r="7" spans="1:10" x14ac:dyDescent="0.25">
      <c r="A7" s="12"/>
      <c r="B7" s="12"/>
      <c r="C7" s="10"/>
      <c r="D7" s="45"/>
      <c r="E7" s="45"/>
      <c r="F7" s="10"/>
      <c r="G7" s="10"/>
      <c r="H7" s="10"/>
      <c r="I7" s="10"/>
      <c r="J7" s="10"/>
    </row>
    <row r="8" spans="1:10" x14ac:dyDescent="0.25">
      <c r="A8" s="12"/>
      <c r="B8" s="12"/>
      <c r="C8" s="10"/>
      <c r="D8" s="45"/>
      <c r="E8" s="45"/>
      <c r="F8" s="45"/>
      <c r="G8" s="45"/>
      <c r="H8" s="45"/>
      <c r="I8" s="10"/>
      <c r="J8" s="10"/>
    </row>
    <row r="9" spans="1:10" x14ac:dyDescent="0.25">
      <c r="A9" s="12"/>
      <c r="B9" s="12"/>
      <c r="C9" s="45"/>
      <c r="D9" s="45"/>
      <c r="E9" s="45"/>
      <c r="F9" s="45"/>
      <c r="G9" s="45"/>
      <c r="H9" s="45"/>
      <c r="I9" s="10"/>
      <c r="J9" s="10"/>
    </row>
    <row r="10" spans="1:10" x14ac:dyDescent="0.25">
      <c r="A10" s="12"/>
      <c r="B10" s="12"/>
      <c r="C10" s="45"/>
      <c r="D10" s="45"/>
      <c r="E10" s="45"/>
      <c r="F10" s="45"/>
      <c r="G10" s="45"/>
      <c r="H10" s="45"/>
      <c r="I10" s="10"/>
      <c r="J10" s="10"/>
    </row>
    <row r="11" spans="1:10" x14ac:dyDescent="0.25">
      <c r="A11" s="12"/>
      <c r="B11" s="12"/>
      <c r="C11" s="10"/>
      <c r="D11" s="45"/>
      <c r="E11" s="45"/>
      <c r="F11" s="10"/>
      <c r="G11" s="10"/>
      <c r="H11" s="10"/>
      <c r="I11" s="10"/>
      <c r="J11" s="10"/>
    </row>
    <row r="12" spans="1:10" x14ac:dyDescent="0.25">
      <c r="A12" s="12"/>
      <c r="B12" s="12"/>
      <c r="C12" s="45"/>
      <c r="D12" s="45"/>
      <c r="E12" s="45"/>
      <c r="F12" s="45"/>
      <c r="G12" s="45"/>
      <c r="H12" s="45"/>
      <c r="I12" s="10"/>
      <c r="J12" s="10"/>
    </row>
    <row r="13" spans="1:10" x14ac:dyDescent="0.25">
      <c r="A13" s="12"/>
      <c r="B13" s="12"/>
      <c r="C13" s="45"/>
      <c r="D13" s="45"/>
      <c r="E13" s="45"/>
      <c r="F13" s="45"/>
      <c r="G13" s="45"/>
      <c r="H13" s="45"/>
      <c r="I13" s="10"/>
      <c r="J13" s="10"/>
    </row>
    <row r="14" spans="1:10" x14ac:dyDescent="0.25">
      <c r="A14" s="12"/>
      <c r="B14" s="12"/>
      <c r="C14" s="45"/>
      <c r="D14" s="45"/>
      <c r="E14" s="45"/>
      <c r="F14" s="45"/>
      <c r="G14" s="45"/>
      <c r="H14" s="45"/>
      <c r="I14" s="10"/>
      <c r="J14" s="10"/>
    </row>
    <row r="15" spans="1:10" x14ac:dyDescent="0.25">
      <c r="A15" s="12"/>
      <c r="B15" s="12"/>
      <c r="C15" s="45"/>
      <c r="D15" s="45"/>
      <c r="E15" s="45"/>
      <c r="F15" s="45"/>
      <c r="G15" s="45"/>
      <c r="H15" s="45"/>
      <c r="I15" s="10"/>
      <c r="J15" s="10"/>
    </row>
    <row r="16" spans="1:10" x14ac:dyDescent="0.25">
      <c r="A16" s="12"/>
      <c r="B16" s="12"/>
      <c r="C16" s="10"/>
      <c r="D16" s="45"/>
      <c r="E16" s="45"/>
      <c r="F16" s="10"/>
      <c r="G16" s="10"/>
      <c r="H16" s="10"/>
      <c r="I16" s="10"/>
      <c r="J16" s="10"/>
    </row>
    <row r="17" spans="1:10" x14ac:dyDescent="0.25">
      <c r="A17" s="12"/>
      <c r="B17" s="12"/>
      <c r="C17" s="10"/>
      <c r="D17" s="45"/>
      <c r="E17" s="45"/>
      <c r="F17" s="10"/>
      <c r="G17" s="10"/>
      <c r="H17" s="10"/>
      <c r="I17" s="10"/>
      <c r="J17" s="10"/>
    </row>
    <row r="18" spans="1:10" x14ac:dyDescent="0.25">
      <c r="A18" s="12"/>
      <c r="B18" s="12"/>
      <c r="C18" s="45"/>
      <c r="D18" s="45"/>
      <c r="E18" s="45"/>
      <c r="F18" s="45"/>
      <c r="G18" s="45"/>
      <c r="H18" s="45"/>
      <c r="I18" s="10"/>
      <c r="J18" s="10"/>
    </row>
    <row r="19" spans="1:10" x14ac:dyDescent="0.25">
      <c r="A19" s="12"/>
      <c r="B19" s="12"/>
      <c r="C19" s="45"/>
      <c r="D19" s="45"/>
      <c r="E19" s="45"/>
      <c r="F19" s="45"/>
      <c r="G19" s="45"/>
      <c r="H19" s="45"/>
      <c r="I19" s="10"/>
      <c r="J19" s="10"/>
    </row>
    <row r="20" spans="1:10" x14ac:dyDescent="0.25">
      <c r="A20" s="12"/>
      <c r="B20" s="12"/>
      <c r="C20" s="10"/>
      <c r="D20" s="45"/>
      <c r="E20" s="45"/>
      <c r="F20" s="10"/>
      <c r="G20" s="10"/>
      <c r="H20" s="10"/>
      <c r="I20" s="10"/>
      <c r="J20" s="10"/>
    </row>
    <row r="21" spans="1:10" x14ac:dyDescent="0.25">
      <c r="A21" s="12"/>
      <c r="B21" s="12"/>
      <c r="C21" s="10"/>
      <c r="D21" s="45"/>
      <c r="E21" s="45"/>
      <c r="F21" s="10"/>
      <c r="G21" s="10"/>
      <c r="H21" s="10"/>
      <c r="I21" s="10"/>
      <c r="J21" s="10"/>
    </row>
    <row r="22" spans="1:10" x14ac:dyDescent="0.25">
      <c r="A22" s="165"/>
      <c r="B22" s="165"/>
      <c r="C22" s="47"/>
      <c r="D22" s="47"/>
      <c r="E22" s="47"/>
      <c r="F22" s="47"/>
      <c r="G22" s="47"/>
      <c r="H22" s="47"/>
      <c r="I22" s="47"/>
      <c r="J22" s="47"/>
    </row>
    <row r="24" spans="1:10" x14ac:dyDescent="0.25">
      <c r="A24" s="163"/>
      <c r="B24" s="164"/>
    </row>
  </sheetData>
  <mergeCells count="3">
    <mergeCell ref="A1:I1"/>
    <mergeCell ref="A24:B24"/>
    <mergeCell ref="A22:B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E5"/>
  <sheetViews>
    <sheetView workbookViewId="0">
      <selection activeCell="E6" sqref="E6"/>
    </sheetView>
  </sheetViews>
  <sheetFormatPr baseColWidth="10" defaultColWidth="11.42578125" defaultRowHeight="15" x14ac:dyDescent="0.25"/>
  <cols>
    <col min="1" max="1" width="26.42578125" style="20" customWidth="1"/>
    <col min="2" max="4" width="12.5703125" style="20" customWidth="1"/>
    <col min="5" max="5" width="16.7109375" style="20" customWidth="1"/>
    <col min="6" max="16384" width="11.42578125" style="20"/>
  </cols>
  <sheetData>
    <row r="1" spans="1:5" x14ac:dyDescent="0.25">
      <c r="A1" s="148" t="s">
        <v>173</v>
      </c>
      <c r="B1" s="148"/>
    </row>
    <row r="2" spans="1:5" x14ac:dyDescent="0.25">
      <c r="A2" s="123">
        <v>526</v>
      </c>
    </row>
    <row r="3" spans="1:5" x14ac:dyDescent="0.25">
      <c r="A3" s="126" t="s">
        <v>208</v>
      </c>
      <c r="B3" s="127" t="s">
        <v>244</v>
      </c>
      <c r="C3" s="127" t="s">
        <v>245</v>
      </c>
      <c r="D3" s="127" t="s">
        <v>246</v>
      </c>
      <c r="E3" s="127" t="s">
        <v>209</v>
      </c>
    </row>
    <row r="4" spans="1:5" x14ac:dyDescent="0.25">
      <c r="A4" s="45" t="s">
        <v>242</v>
      </c>
      <c r="B4" s="10">
        <v>0</v>
      </c>
      <c r="C4" s="10">
        <v>0</v>
      </c>
      <c r="D4" s="10">
        <v>0</v>
      </c>
      <c r="E4" s="10">
        <v>0</v>
      </c>
    </row>
    <row r="5" spans="1:5" x14ac:dyDescent="0.25">
      <c r="A5" s="132" t="s">
        <v>209</v>
      </c>
      <c r="B5" s="133">
        <v>0</v>
      </c>
      <c r="C5" s="133">
        <v>0</v>
      </c>
      <c r="D5" s="133">
        <v>0</v>
      </c>
      <c r="E5" s="133">
        <v>0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30.140625" style="20" bestFit="1" customWidth="1"/>
    <col min="2" max="2" width="13.7109375" style="20" bestFit="1" customWidth="1"/>
    <col min="3" max="3" width="23" style="20" bestFit="1" customWidth="1"/>
    <col min="4" max="4" width="15.5703125" style="20" bestFit="1" customWidth="1"/>
    <col min="5" max="16384" width="11.42578125" style="20"/>
  </cols>
  <sheetData>
    <row r="1" spans="1:5" x14ac:dyDescent="0.25">
      <c r="A1" s="166" t="s">
        <v>174</v>
      </c>
      <c r="B1" s="166"/>
      <c r="C1" s="166"/>
      <c r="D1" s="166"/>
      <c r="E1" s="166"/>
    </row>
    <row r="3" spans="1:5" x14ac:dyDescent="0.25">
      <c r="A3" s="8" t="s">
        <v>104</v>
      </c>
      <c r="B3" s="8" t="s">
        <v>105</v>
      </c>
      <c r="C3" s="8" t="s">
        <v>106</v>
      </c>
      <c r="D3" s="8" t="s">
        <v>107</v>
      </c>
    </row>
    <row r="4" spans="1:5" ht="15.75" thickBot="1" x14ac:dyDescent="0.3">
      <c r="A4" s="35"/>
      <c r="B4" s="36"/>
      <c r="C4" s="36"/>
      <c r="D4" s="36"/>
    </row>
    <row r="5" spans="1:5" ht="15.75" thickBot="1" x14ac:dyDescent="0.3">
      <c r="A5" s="35"/>
      <c r="B5" s="36"/>
      <c r="C5" s="36"/>
      <c r="D5" s="36"/>
    </row>
    <row r="6" spans="1:5" ht="15.75" thickBot="1" x14ac:dyDescent="0.3">
      <c r="A6" s="35"/>
      <c r="B6" s="36"/>
      <c r="C6" s="36"/>
      <c r="D6" s="36"/>
    </row>
    <row r="7" spans="1:5" ht="15.75" thickBot="1" x14ac:dyDescent="0.3">
      <c r="A7" s="35"/>
      <c r="B7" s="36"/>
      <c r="C7" s="36"/>
      <c r="D7" s="36"/>
    </row>
  </sheetData>
  <mergeCells count="1">
    <mergeCell ref="A1:E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I4"/>
  <sheetViews>
    <sheetView workbookViewId="0">
      <selection activeCell="A3" sqref="A3:I4"/>
    </sheetView>
  </sheetViews>
  <sheetFormatPr baseColWidth="10" defaultColWidth="11.42578125" defaultRowHeight="15" x14ac:dyDescent="0.25"/>
  <cols>
    <col min="1" max="1" width="11.42578125" style="20"/>
    <col min="2" max="2" width="13.140625" style="20" bestFit="1" customWidth="1"/>
    <col min="3" max="4" width="11.42578125" style="20"/>
    <col min="5" max="5" width="13.42578125" style="20" customWidth="1"/>
    <col min="6" max="6" width="10.5703125" style="20" customWidth="1"/>
    <col min="7" max="16384" width="11.42578125" style="20"/>
  </cols>
  <sheetData>
    <row r="1" spans="1:9" x14ac:dyDescent="0.25">
      <c r="A1" s="143" t="s">
        <v>175</v>
      </c>
      <c r="B1" s="143"/>
      <c r="C1" s="143"/>
      <c r="D1" s="143"/>
      <c r="E1" s="143"/>
      <c r="F1" s="143"/>
      <c r="G1" s="143"/>
      <c r="H1" s="143"/>
    </row>
    <row r="3" spans="1:9" ht="30" x14ac:dyDescent="0.25">
      <c r="A3" s="32" t="s">
        <v>18</v>
      </c>
      <c r="B3" s="69" t="s">
        <v>108</v>
      </c>
      <c r="C3" s="69" t="s">
        <v>109</v>
      </c>
      <c r="D3" s="69" t="s">
        <v>110</v>
      </c>
      <c r="E3" s="37" t="s">
        <v>4</v>
      </c>
      <c r="F3" s="37" t="s">
        <v>5</v>
      </c>
      <c r="G3" s="69" t="s">
        <v>188</v>
      </c>
      <c r="H3" s="69" t="s">
        <v>186</v>
      </c>
      <c r="I3" s="37" t="s">
        <v>187</v>
      </c>
    </row>
    <row r="4" spans="1:9" x14ac:dyDescent="0.25">
      <c r="A4" s="9">
        <v>526</v>
      </c>
      <c r="B4" s="38">
        <v>203.11475409836066</v>
      </c>
      <c r="C4" s="38">
        <v>79.833333333333329</v>
      </c>
      <c r="D4" s="38">
        <v>40.722222222222221</v>
      </c>
      <c r="E4" s="38">
        <v>53.295081967213115</v>
      </c>
      <c r="F4" s="38">
        <v>14.180327868852459</v>
      </c>
      <c r="G4" s="79">
        <v>26.606557377049178</v>
      </c>
      <c r="H4" s="79">
        <v>17.983606557377051</v>
      </c>
      <c r="I4" s="79">
        <v>15.803278688524591</v>
      </c>
    </row>
  </sheetData>
  <mergeCells count="1">
    <mergeCell ref="A1:H1"/>
  </mergeCells>
  <pageMargins left="0.7" right="0.7" top="0.75" bottom="0.75" header="0.3" footer="0.3"/>
  <pageSetup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0"/>
  <sheetViews>
    <sheetView topLeftCell="B1" workbookViewId="0">
      <selection activeCell="D4" sqref="D4:G10"/>
    </sheetView>
  </sheetViews>
  <sheetFormatPr baseColWidth="10" defaultColWidth="11.42578125" defaultRowHeight="15" x14ac:dyDescent="0.25"/>
  <cols>
    <col min="1" max="1" width="11.42578125" style="20"/>
    <col min="2" max="3" width="16.140625" style="20" customWidth="1"/>
    <col min="4" max="4" width="23.28515625" style="20" customWidth="1"/>
    <col min="5" max="5" width="25.85546875" style="20" bestFit="1" customWidth="1"/>
    <col min="6" max="6" width="29.42578125" style="20" bestFit="1" customWidth="1"/>
    <col min="7" max="16384" width="11.42578125" style="20"/>
  </cols>
  <sheetData>
    <row r="1" spans="1:7" x14ac:dyDescent="0.25">
      <c r="A1" s="167" t="s">
        <v>176</v>
      </c>
      <c r="B1" s="167"/>
      <c r="C1" s="167"/>
      <c r="D1" s="167"/>
      <c r="E1" s="167"/>
      <c r="F1" s="167"/>
      <c r="G1" s="167"/>
    </row>
    <row r="2" spans="1:7" x14ac:dyDescent="0.25">
      <c r="A2" s="77"/>
      <c r="B2" s="77"/>
      <c r="C2" s="77"/>
      <c r="D2" s="77"/>
      <c r="E2" s="77"/>
      <c r="F2" s="77"/>
      <c r="G2" s="77"/>
    </row>
    <row r="3" spans="1:7" ht="45" x14ac:dyDescent="0.25">
      <c r="A3" s="67" t="s">
        <v>46</v>
      </c>
      <c r="B3" s="67" t="s">
        <v>47</v>
      </c>
      <c r="C3" s="67" t="s">
        <v>48</v>
      </c>
      <c r="D3" s="67" t="s">
        <v>49</v>
      </c>
      <c r="E3" s="67" t="s">
        <v>50</v>
      </c>
      <c r="F3" s="67" t="s">
        <v>51</v>
      </c>
      <c r="G3" s="68" t="s">
        <v>52</v>
      </c>
    </row>
    <row r="4" spans="1:7" ht="15" customHeight="1" x14ac:dyDescent="0.25">
      <c r="A4" s="37">
        <v>1</v>
      </c>
      <c r="B4" s="46"/>
      <c r="C4" s="46"/>
      <c r="D4" s="113"/>
      <c r="E4" s="80"/>
      <c r="F4" s="81"/>
      <c r="G4" s="37"/>
    </row>
    <row r="5" spans="1:7" x14ac:dyDescent="0.25">
      <c r="A5" s="37">
        <v>2</v>
      </c>
      <c r="B5" s="46"/>
      <c r="C5" s="46"/>
      <c r="D5" s="113"/>
      <c r="E5" s="81"/>
      <c r="F5" s="81"/>
      <c r="G5" s="37"/>
    </row>
    <row r="6" spans="1:7" x14ac:dyDescent="0.25">
      <c r="A6" s="37">
        <v>3</v>
      </c>
      <c r="B6" s="46"/>
      <c r="C6" s="46"/>
      <c r="D6" s="113"/>
      <c r="E6" s="81"/>
      <c r="F6" s="81"/>
      <c r="G6" s="37"/>
    </row>
    <row r="7" spans="1:7" x14ac:dyDescent="0.25">
      <c r="A7" s="37">
        <v>4</v>
      </c>
      <c r="B7" s="46"/>
      <c r="C7" s="46"/>
      <c r="D7" s="114"/>
      <c r="E7" s="112"/>
      <c r="F7" s="112"/>
      <c r="G7" s="37"/>
    </row>
    <row r="8" spans="1:7" x14ac:dyDescent="0.25">
      <c r="A8" s="37">
        <v>5</v>
      </c>
      <c r="B8" s="46"/>
      <c r="C8" s="46"/>
      <c r="D8" s="114"/>
      <c r="E8" s="112"/>
      <c r="F8" s="112"/>
      <c r="G8" s="37"/>
    </row>
    <row r="9" spans="1:7" x14ac:dyDescent="0.25">
      <c r="A9" s="37">
        <v>6</v>
      </c>
      <c r="B9" s="46"/>
      <c r="C9" s="46"/>
      <c r="D9" s="114"/>
      <c r="E9" s="112"/>
      <c r="F9" s="112"/>
      <c r="G9" s="37"/>
    </row>
    <row r="10" spans="1:7" x14ac:dyDescent="0.25">
      <c r="A10" s="37">
        <v>7</v>
      </c>
      <c r="B10" s="46"/>
      <c r="C10" s="46"/>
      <c r="D10" s="114"/>
      <c r="E10" s="112"/>
      <c r="F10" s="112"/>
      <c r="G10" s="37"/>
    </row>
  </sheetData>
  <mergeCells count="1">
    <mergeCell ref="A1:G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G34"/>
  <sheetViews>
    <sheetView topLeftCell="A13" workbookViewId="0">
      <selection activeCell="G21" sqref="G21"/>
    </sheetView>
  </sheetViews>
  <sheetFormatPr baseColWidth="10" defaultColWidth="11.42578125" defaultRowHeight="15" x14ac:dyDescent="0.25"/>
  <cols>
    <col min="1" max="1" width="11.42578125" style="20" customWidth="1"/>
    <col min="2" max="2" width="19" style="119" customWidth="1"/>
    <col min="3" max="3" width="9.42578125" style="20" customWidth="1"/>
    <col min="4" max="4" width="10.42578125" style="20" customWidth="1"/>
    <col min="5" max="5" width="11.42578125" style="20" customWidth="1"/>
    <col min="6" max="6" width="14.28515625" style="20" bestFit="1" customWidth="1"/>
    <col min="7" max="7" width="13.42578125" style="20" bestFit="1" customWidth="1"/>
    <col min="8" max="16384" width="11.42578125" style="20"/>
  </cols>
  <sheetData>
    <row r="1" spans="1:7" x14ac:dyDescent="0.25">
      <c r="A1" s="143" t="s">
        <v>192</v>
      </c>
      <c r="B1" s="143"/>
      <c r="C1" s="143"/>
      <c r="D1" s="143"/>
      <c r="E1" s="143"/>
      <c r="F1" s="143"/>
      <c r="G1" s="143"/>
    </row>
    <row r="3" spans="1:7" ht="60" x14ac:dyDescent="0.25">
      <c r="A3" s="99" t="s">
        <v>190</v>
      </c>
      <c r="B3" s="99" t="s">
        <v>189</v>
      </c>
      <c r="C3" s="99" t="s">
        <v>111</v>
      </c>
      <c r="D3" s="102" t="s">
        <v>94</v>
      </c>
      <c r="E3" s="101" t="s">
        <v>191</v>
      </c>
      <c r="F3" s="109" t="s">
        <v>166</v>
      </c>
      <c r="G3" s="103" t="s">
        <v>167</v>
      </c>
    </row>
    <row r="4" spans="1:7" s="108" customFormat="1" ht="13.5" customHeight="1" x14ac:dyDescent="0.25">
      <c r="A4" s="128" t="s">
        <v>211</v>
      </c>
      <c r="B4" s="10" t="s">
        <v>210</v>
      </c>
      <c r="C4" s="129">
        <v>526</v>
      </c>
      <c r="D4" s="129" t="s">
        <v>95</v>
      </c>
      <c r="E4" s="129" t="s">
        <v>203</v>
      </c>
      <c r="F4" s="129" t="s">
        <v>203</v>
      </c>
      <c r="G4" s="129" t="s">
        <v>203</v>
      </c>
    </row>
    <row r="5" spans="1:7" s="108" customFormat="1" ht="13.5" customHeight="1" x14ac:dyDescent="0.25">
      <c r="A5" s="128" t="s">
        <v>212</v>
      </c>
      <c r="B5" s="10" t="s">
        <v>210</v>
      </c>
      <c r="C5" s="129">
        <v>526</v>
      </c>
      <c r="D5" s="129" t="s">
        <v>95</v>
      </c>
      <c r="E5" s="129" t="s">
        <v>203</v>
      </c>
      <c r="F5" s="129" t="s">
        <v>203</v>
      </c>
      <c r="G5" s="129" t="s">
        <v>203</v>
      </c>
    </row>
    <row r="6" spans="1:7" x14ac:dyDescent="0.25">
      <c r="A6" s="128" t="s">
        <v>213</v>
      </c>
      <c r="B6" s="10" t="s">
        <v>210</v>
      </c>
      <c r="C6" s="10">
        <v>526</v>
      </c>
      <c r="D6" s="129" t="s">
        <v>95</v>
      </c>
      <c r="E6" s="129" t="s">
        <v>203</v>
      </c>
      <c r="F6" s="129" t="s">
        <v>203</v>
      </c>
      <c r="G6" s="129" t="s">
        <v>203</v>
      </c>
    </row>
    <row r="7" spans="1:7" x14ac:dyDescent="0.25">
      <c r="A7" s="46" t="s">
        <v>214</v>
      </c>
      <c r="B7" s="46" t="s">
        <v>210</v>
      </c>
      <c r="C7" s="46">
        <v>526</v>
      </c>
      <c r="D7" s="134" t="s">
        <v>95</v>
      </c>
      <c r="E7" s="129" t="s">
        <v>203</v>
      </c>
      <c r="F7" s="129" t="s">
        <v>203</v>
      </c>
      <c r="G7" s="129" t="s">
        <v>203</v>
      </c>
    </row>
    <row r="8" spans="1:7" x14ac:dyDescent="0.25">
      <c r="A8" s="46" t="s">
        <v>215</v>
      </c>
      <c r="B8" s="46" t="s">
        <v>210</v>
      </c>
      <c r="C8" s="46">
        <v>526</v>
      </c>
      <c r="D8" s="134" t="s">
        <v>95</v>
      </c>
      <c r="E8" s="129" t="s">
        <v>203</v>
      </c>
      <c r="F8" s="129" t="s">
        <v>203</v>
      </c>
      <c r="G8" s="129" t="s">
        <v>203</v>
      </c>
    </row>
    <row r="9" spans="1:7" x14ac:dyDescent="0.25">
      <c r="A9" s="128" t="s">
        <v>216</v>
      </c>
      <c r="B9" s="10" t="s">
        <v>210</v>
      </c>
      <c r="C9" s="10">
        <v>526</v>
      </c>
      <c r="D9" s="129" t="s">
        <v>95</v>
      </c>
      <c r="E9" s="129" t="s">
        <v>203</v>
      </c>
      <c r="F9" s="129" t="s">
        <v>203</v>
      </c>
      <c r="G9" s="129" t="s">
        <v>203</v>
      </c>
    </row>
    <row r="10" spans="1:7" x14ac:dyDescent="0.25">
      <c r="A10" s="128" t="s">
        <v>217</v>
      </c>
      <c r="B10" s="10" t="s">
        <v>210</v>
      </c>
      <c r="C10" s="10">
        <v>526</v>
      </c>
      <c r="D10" s="129" t="s">
        <v>95</v>
      </c>
      <c r="E10" s="129" t="s">
        <v>203</v>
      </c>
      <c r="F10" s="129" t="s">
        <v>203</v>
      </c>
      <c r="G10" s="129" t="s">
        <v>203</v>
      </c>
    </row>
    <row r="11" spans="1:7" x14ac:dyDescent="0.25">
      <c r="A11" s="128" t="s">
        <v>218</v>
      </c>
      <c r="B11" s="10" t="s">
        <v>210</v>
      </c>
      <c r="C11" s="10">
        <v>526</v>
      </c>
      <c r="D11" s="129" t="s">
        <v>95</v>
      </c>
      <c r="E11" s="129" t="s">
        <v>203</v>
      </c>
      <c r="F11" s="129" t="s">
        <v>203</v>
      </c>
      <c r="G11" s="129" t="s">
        <v>203</v>
      </c>
    </row>
    <row r="12" spans="1:7" x14ac:dyDescent="0.25">
      <c r="A12" s="128" t="s">
        <v>219</v>
      </c>
      <c r="B12" s="10" t="s">
        <v>210</v>
      </c>
      <c r="C12" s="10">
        <v>526</v>
      </c>
      <c r="D12" s="129" t="s">
        <v>95</v>
      </c>
      <c r="E12" s="129" t="s">
        <v>203</v>
      </c>
      <c r="F12" s="129" t="s">
        <v>203</v>
      </c>
      <c r="G12" s="129" t="s">
        <v>203</v>
      </c>
    </row>
    <row r="13" spans="1:7" x14ac:dyDescent="0.25">
      <c r="A13" s="128" t="s">
        <v>220</v>
      </c>
      <c r="B13" s="10" t="s">
        <v>210</v>
      </c>
      <c r="C13" s="10">
        <v>526</v>
      </c>
      <c r="D13" s="129" t="s">
        <v>95</v>
      </c>
      <c r="E13" s="129" t="s">
        <v>203</v>
      </c>
      <c r="F13" s="129" t="s">
        <v>203</v>
      </c>
      <c r="G13" s="129" t="s">
        <v>203</v>
      </c>
    </row>
    <row r="14" spans="1:7" x14ac:dyDescent="0.25">
      <c r="A14" s="128" t="s">
        <v>221</v>
      </c>
      <c r="B14" s="10" t="s">
        <v>210</v>
      </c>
      <c r="C14" s="10">
        <v>526</v>
      </c>
      <c r="D14" s="129" t="s">
        <v>95</v>
      </c>
      <c r="E14" s="129" t="s">
        <v>203</v>
      </c>
      <c r="F14" s="129" t="s">
        <v>203</v>
      </c>
      <c r="G14" s="129" t="s">
        <v>203</v>
      </c>
    </row>
    <row r="15" spans="1:7" x14ac:dyDescent="0.25">
      <c r="A15" s="128" t="s">
        <v>222</v>
      </c>
      <c r="B15" s="10" t="s">
        <v>210</v>
      </c>
      <c r="C15" s="10">
        <v>526</v>
      </c>
      <c r="D15" s="129" t="s">
        <v>95</v>
      </c>
      <c r="E15" s="129" t="s">
        <v>203</v>
      </c>
      <c r="F15" s="129" t="s">
        <v>203</v>
      </c>
      <c r="G15" s="129" t="s">
        <v>203</v>
      </c>
    </row>
    <row r="16" spans="1:7" x14ac:dyDescent="0.25">
      <c r="A16" s="128" t="s">
        <v>223</v>
      </c>
      <c r="B16" s="10" t="s">
        <v>210</v>
      </c>
      <c r="C16" s="10">
        <v>526</v>
      </c>
      <c r="D16" s="129" t="s">
        <v>95</v>
      </c>
      <c r="E16" s="129" t="s">
        <v>203</v>
      </c>
      <c r="F16" s="129" t="s">
        <v>203</v>
      </c>
      <c r="G16" s="129" t="s">
        <v>203</v>
      </c>
    </row>
    <row r="17" spans="1:7" x14ac:dyDescent="0.25">
      <c r="A17" s="128" t="s">
        <v>224</v>
      </c>
      <c r="B17" s="10" t="s">
        <v>210</v>
      </c>
      <c r="C17" s="10">
        <v>526</v>
      </c>
      <c r="D17" s="129" t="s">
        <v>95</v>
      </c>
      <c r="E17" s="129" t="s">
        <v>203</v>
      </c>
      <c r="F17" s="129" t="s">
        <v>203</v>
      </c>
      <c r="G17" s="129" t="s">
        <v>203</v>
      </c>
    </row>
    <row r="18" spans="1:7" x14ac:dyDescent="0.25">
      <c r="A18" s="128" t="s">
        <v>225</v>
      </c>
      <c r="B18" s="10" t="s">
        <v>210</v>
      </c>
      <c r="C18" s="10">
        <v>526</v>
      </c>
      <c r="D18" s="129" t="s">
        <v>95</v>
      </c>
      <c r="E18" s="129" t="s">
        <v>203</v>
      </c>
      <c r="F18" s="129" t="s">
        <v>203</v>
      </c>
      <c r="G18" s="129" t="s">
        <v>203</v>
      </c>
    </row>
    <row r="19" spans="1:7" x14ac:dyDescent="0.25">
      <c r="A19" s="128" t="s">
        <v>226</v>
      </c>
      <c r="B19" s="10" t="s">
        <v>210</v>
      </c>
      <c r="C19" s="10">
        <v>526</v>
      </c>
      <c r="D19" s="129" t="s">
        <v>95</v>
      </c>
      <c r="E19" s="129" t="s">
        <v>203</v>
      </c>
      <c r="F19" s="129" t="s">
        <v>203</v>
      </c>
      <c r="G19" s="129" t="s">
        <v>203</v>
      </c>
    </row>
    <row r="20" spans="1:7" x14ac:dyDescent="0.25">
      <c r="A20" s="128" t="s">
        <v>227</v>
      </c>
      <c r="B20" s="10" t="s">
        <v>210</v>
      </c>
      <c r="C20" s="10">
        <v>526</v>
      </c>
      <c r="D20" s="129" t="s">
        <v>95</v>
      </c>
      <c r="E20" s="129" t="s">
        <v>203</v>
      </c>
      <c r="F20" s="129" t="s">
        <v>203</v>
      </c>
      <c r="G20" s="129" t="s">
        <v>203</v>
      </c>
    </row>
    <row r="21" spans="1:7" x14ac:dyDescent="0.25">
      <c r="A21" s="128" t="s">
        <v>228</v>
      </c>
      <c r="B21" s="10" t="s">
        <v>210</v>
      </c>
      <c r="C21" s="10">
        <v>526</v>
      </c>
      <c r="D21" s="129" t="s">
        <v>95</v>
      </c>
      <c r="E21" s="129" t="s">
        <v>203</v>
      </c>
      <c r="F21" s="129" t="s">
        <v>203</v>
      </c>
      <c r="G21" s="129" t="s">
        <v>203</v>
      </c>
    </row>
    <row r="22" spans="1:7" x14ac:dyDescent="0.25">
      <c r="A22" s="128" t="s">
        <v>229</v>
      </c>
      <c r="B22" s="10" t="s">
        <v>210</v>
      </c>
      <c r="C22" s="10">
        <v>526</v>
      </c>
      <c r="D22" s="129" t="s">
        <v>95</v>
      </c>
      <c r="E22" s="129" t="s">
        <v>203</v>
      </c>
      <c r="F22" s="129" t="s">
        <v>203</v>
      </c>
      <c r="G22" s="129" t="s">
        <v>203</v>
      </c>
    </row>
    <row r="23" spans="1:7" x14ac:dyDescent="0.25">
      <c r="A23" s="128" t="s">
        <v>230</v>
      </c>
      <c r="B23" s="10" t="s">
        <v>210</v>
      </c>
      <c r="C23" s="10">
        <v>526</v>
      </c>
      <c r="D23" s="129" t="s">
        <v>95</v>
      </c>
      <c r="E23" s="129" t="s">
        <v>203</v>
      </c>
      <c r="F23" s="129" t="s">
        <v>203</v>
      </c>
      <c r="G23" s="129" t="s">
        <v>203</v>
      </c>
    </row>
    <row r="24" spans="1:7" x14ac:dyDescent="0.25">
      <c r="A24" s="128" t="s">
        <v>231</v>
      </c>
      <c r="B24" s="10" t="s">
        <v>210</v>
      </c>
      <c r="C24" s="10">
        <v>526</v>
      </c>
      <c r="D24" s="129" t="s">
        <v>95</v>
      </c>
      <c r="E24" s="129" t="s">
        <v>203</v>
      </c>
      <c r="F24" s="129" t="s">
        <v>203</v>
      </c>
      <c r="G24" s="129" t="s">
        <v>203</v>
      </c>
    </row>
    <row r="25" spans="1:7" x14ac:dyDescent="0.25">
      <c r="A25" s="128" t="s">
        <v>232</v>
      </c>
      <c r="B25" s="10" t="s">
        <v>210</v>
      </c>
      <c r="C25" s="10">
        <v>526</v>
      </c>
      <c r="D25" s="129" t="s">
        <v>95</v>
      </c>
      <c r="E25" s="129" t="s">
        <v>203</v>
      </c>
      <c r="F25" s="129" t="s">
        <v>203</v>
      </c>
      <c r="G25" s="129" t="s">
        <v>203</v>
      </c>
    </row>
    <row r="26" spans="1:7" x14ac:dyDescent="0.25">
      <c r="A26" s="128" t="s">
        <v>233</v>
      </c>
      <c r="B26" s="10" t="s">
        <v>210</v>
      </c>
      <c r="C26" s="10">
        <v>526</v>
      </c>
      <c r="D26" s="129" t="s">
        <v>95</v>
      </c>
      <c r="E26" s="129" t="s">
        <v>203</v>
      </c>
      <c r="F26" s="129" t="s">
        <v>203</v>
      </c>
      <c r="G26" s="129" t="s">
        <v>203</v>
      </c>
    </row>
    <row r="27" spans="1:7" x14ac:dyDescent="0.25">
      <c r="A27" s="128" t="s">
        <v>234</v>
      </c>
      <c r="B27" s="10" t="s">
        <v>210</v>
      </c>
      <c r="C27" s="10">
        <v>526</v>
      </c>
      <c r="D27" s="129" t="s">
        <v>95</v>
      </c>
      <c r="E27" s="129" t="s">
        <v>203</v>
      </c>
      <c r="F27" s="129" t="s">
        <v>203</v>
      </c>
      <c r="G27" s="129" t="s">
        <v>203</v>
      </c>
    </row>
    <row r="28" spans="1:7" x14ac:dyDescent="0.25">
      <c r="A28" s="128" t="s">
        <v>235</v>
      </c>
      <c r="B28" s="10" t="s">
        <v>210</v>
      </c>
      <c r="C28" s="10">
        <v>526</v>
      </c>
      <c r="D28" s="129" t="s">
        <v>95</v>
      </c>
      <c r="E28" s="129" t="s">
        <v>203</v>
      </c>
      <c r="F28" s="129" t="s">
        <v>203</v>
      </c>
      <c r="G28" s="129" t="s">
        <v>203</v>
      </c>
    </row>
    <row r="29" spans="1:7" x14ac:dyDescent="0.25">
      <c r="A29" s="128" t="s">
        <v>236</v>
      </c>
      <c r="B29" s="10" t="s">
        <v>210</v>
      </c>
      <c r="C29" s="10">
        <v>526</v>
      </c>
      <c r="D29" s="129" t="s">
        <v>95</v>
      </c>
      <c r="E29" s="129" t="s">
        <v>203</v>
      </c>
      <c r="F29" s="129" t="s">
        <v>203</v>
      </c>
      <c r="G29" s="129" t="s">
        <v>203</v>
      </c>
    </row>
    <row r="30" spans="1:7" x14ac:dyDescent="0.25">
      <c r="A30" s="128" t="s">
        <v>237</v>
      </c>
      <c r="B30" s="10" t="s">
        <v>210</v>
      </c>
      <c r="C30" s="10">
        <v>526</v>
      </c>
      <c r="D30" s="129" t="s">
        <v>95</v>
      </c>
      <c r="E30" s="129" t="s">
        <v>203</v>
      </c>
      <c r="F30" s="129" t="s">
        <v>203</v>
      </c>
      <c r="G30" s="129" t="s">
        <v>203</v>
      </c>
    </row>
    <row r="31" spans="1:7" x14ac:dyDescent="0.25">
      <c r="A31" s="128" t="s">
        <v>238</v>
      </c>
      <c r="B31" s="10" t="s">
        <v>210</v>
      </c>
      <c r="C31" s="10">
        <v>526</v>
      </c>
      <c r="D31" s="129" t="s">
        <v>95</v>
      </c>
      <c r="E31" s="129" t="s">
        <v>203</v>
      </c>
      <c r="F31" s="129" t="s">
        <v>203</v>
      </c>
      <c r="G31" s="129" t="s">
        <v>203</v>
      </c>
    </row>
    <row r="32" spans="1:7" x14ac:dyDescent="0.25">
      <c r="A32" s="128" t="s">
        <v>239</v>
      </c>
      <c r="B32" s="10" t="s">
        <v>210</v>
      </c>
      <c r="C32" s="10">
        <v>526</v>
      </c>
      <c r="D32" s="129" t="s">
        <v>95</v>
      </c>
      <c r="E32" s="129" t="s">
        <v>203</v>
      </c>
      <c r="F32" s="129" t="s">
        <v>203</v>
      </c>
      <c r="G32" s="129" t="s">
        <v>203</v>
      </c>
    </row>
    <row r="33" spans="1:7" x14ac:dyDescent="0.25">
      <c r="A33" s="128" t="s">
        <v>240</v>
      </c>
      <c r="B33" s="10" t="s">
        <v>210</v>
      </c>
      <c r="C33" s="10">
        <v>526</v>
      </c>
      <c r="D33" s="129" t="s">
        <v>95</v>
      </c>
      <c r="E33" s="129" t="s">
        <v>203</v>
      </c>
      <c r="F33" s="129" t="s">
        <v>203</v>
      </c>
      <c r="G33" s="129" t="s">
        <v>203</v>
      </c>
    </row>
    <row r="34" spans="1:7" x14ac:dyDescent="0.25">
      <c r="A34" s="128" t="s">
        <v>241</v>
      </c>
      <c r="B34" s="10" t="s">
        <v>210</v>
      </c>
      <c r="C34" s="10">
        <v>526</v>
      </c>
      <c r="D34" s="129" t="s">
        <v>95</v>
      </c>
      <c r="E34" s="129" t="s">
        <v>203</v>
      </c>
      <c r="F34" s="129" t="s">
        <v>203</v>
      </c>
      <c r="G34" s="129" t="s">
        <v>203</v>
      </c>
    </row>
  </sheetData>
  <mergeCells count="1">
    <mergeCell ref="A1:G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"/>
  <sheetViews>
    <sheetView workbookViewId="0">
      <selection activeCell="I22" sqref="I22"/>
    </sheetView>
  </sheetViews>
  <sheetFormatPr baseColWidth="10" defaultColWidth="11.42578125" defaultRowHeight="15" x14ac:dyDescent="0.25"/>
  <cols>
    <col min="1" max="4" width="11.42578125" style="20"/>
    <col min="5" max="5" width="38" style="20" customWidth="1"/>
    <col min="6" max="16384" width="11.42578125" style="20"/>
  </cols>
  <sheetData>
    <row r="1" spans="1:5" x14ac:dyDescent="0.25">
      <c r="A1" s="148" t="s">
        <v>177</v>
      </c>
      <c r="B1" s="148"/>
      <c r="C1" s="148"/>
      <c r="D1" s="148"/>
      <c r="E1" s="148"/>
    </row>
  </sheetData>
  <mergeCells count="1">
    <mergeCell ref="A1:E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5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2.7109375" style="20" bestFit="1" customWidth="1"/>
    <col min="2" max="2" width="23.28515625" style="20" customWidth="1"/>
    <col min="3" max="3" width="11.28515625" style="20" customWidth="1"/>
    <col min="4" max="4" width="15.7109375" style="20" customWidth="1"/>
    <col min="5" max="5" width="45.28515625" style="20" customWidth="1"/>
    <col min="6" max="16384" width="11.42578125" style="20"/>
  </cols>
  <sheetData>
    <row r="1" spans="1:5" x14ac:dyDescent="0.25">
      <c r="A1" s="148" t="s">
        <v>178</v>
      </c>
      <c r="B1" s="148"/>
      <c r="C1" s="148"/>
      <c r="D1" s="148"/>
      <c r="E1" s="148"/>
    </row>
    <row r="2" spans="1:5" x14ac:dyDescent="0.25">
      <c r="A2" s="15"/>
      <c r="B2" s="15"/>
      <c r="C2" s="15"/>
      <c r="D2" s="15"/>
      <c r="E2" s="15"/>
    </row>
    <row r="3" spans="1:5" x14ac:dyDescent="0.25">
      <c r="A3" s="66"/>
      <c r="B3" s="55"/>
      <c r="C3" s="55"/>
      <c r="D3" s="55"/>
      <c r="E3" s="55"/>
    </row>
    <row r="4" spans="1:5" x14ac:dyDescent="0.25">
      <c r="A4" s="41"/>
      <c r="B4" s="46"/>
      <c r="C4" s="42"/>
      <c r="D4" s="41"/>
      <c r="E4" s="41"/>
    </row>
    <row r="5" spans="1:5" x14ac:dyDescent="0.25">
      <c r="A5" s="41"/>
      <c r="B5" s="46"/>
      <c r="C5" s="46"/>
      <c r="D5" s="41"/>
      <c r="E5" s="46"/>
    </row>
  </sheetData>
  <mergeCells count="1">
    <mergeCell ref="A1:E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I6"/>
  <sheetViews>
    <sheetView workbookViewId="0">
      <selection activeCell="D9" sqref="D9"/>
    </sheetView>
  </sheetViews>
  <sheetFormatPr baseColWidth="10" defaultColWidth="11.42578125" defaultRowHeight="15" x14ac:dyDescent="0.25"/>
  <cols>
    <col min="1" max="1" width="20.28515625" style="20" bestFit="1" customWidth="1"/>
    <col min="2" max="2" width="7.7109375" style="20" bestFit="1" customWidth="1"/>
    <col min="3" max="3" width="11.42578125" style="20"/>
    <col min="4" max="4" width="12.85546875" style="20" customWidth="1"/>
    <col min="5" max="5" width="9.7109375" style="20" customWidth="1"/>
    <col min="6" max="6" width="16.42578125" style="20" customWidth="1"/>
    <col min="7" max="7" width="9.42578125" style="20" bestFit="1" customWidth="1"/>
    <col min="8" max="8" width="11.42578125" style="20" customWidth="1"/>
    <col min="9" max="9" width="12.7109375" style="20" customWidth="1"/>
    <col min="10" max="16384" width="11.42578125" style="20"/>
  </cols>
  <sheetData>
    <row r="1" spans="1:9" x14ac:dyDescent="0.25">
      <c r="A1" s="143" t="s">
        <v>193</v>
      </c>
      <c r="B1" s="143"/>
      <c r="C1" s="143"/>
      <c r="D1" s="143"/>
      <c r="E1" s="143"/>
      <c r="F1" s="143"/>
    </row>
    <row r="2" spans="1:9" x14ac:dyDescent="0.25">
      <c r="A2" s="19"/>
      <c r="B2" s="19"/>
      <c r="C2" s="19"/>
      <c r="D2" s="19"/>
      <c r="E2" s="19"/>
      <c r="F2" s="19"/>
    </row>
    <row r="3" spans="1:9" x14ac:dyDescent="0.25">
      <c r="A3" s="104"/>
      <c r="B3" s="104"/>
      <c r="C3" s="168" t="s">
        <v>194</v>
      </c>
      <c r="D3" s="168" t="s">
        <v>195</v>
      </c>
      <c r="E3" s="168" t="s">
        <v>196</v>
      </c>
      <c r="F3" s="169" t="s">
        <v>197</v>
      </c>
      <c r="G3" s="169"/>
      <c r="H3" s="169"/>
      <c r="I3" s="168" t="s">
        <v>198</v>
      </c>
    </row>
    <row r="4" spans="1:9" ht="45" x14ac:dyDescent="0.25">
      <c r="B4" s="105"/>
      <c r="C4" s="168"/>
      <c r="D4" s="168"/>
      <c r="E4" s="168"/>
      <c r="F4" s="106" t="s">
        <v>199</v>
      </c>
      <c r="G4" s="106" t="s">
        <v>200</v>
      </c>
      <c r="H4" s="106" t="s">
        <v>185</v>
      </c>
      <c r="I4" s="168"/>
    </row>
    <row r="5" spans="1:9" x14ac:dyDescent="0.25">
      <c r="A5" s="170">
        <f>+'6'!B7</f>
        <v>526</v>
      </c>
      <c r="B5" s="107" t="s">
        <v>95</v>
      </c>
      <c r="C5" s="31">
        <v>0</v>
      </c>
      <c r="D5" s="31">
        <v>0</v>
      </c>
      <c r="E5" s="31">
        <v>31</v>
      </c>
      <c r="F5" s="31">
        <v>0</v>
      </c>
      <c r="G5" s="31">
        <v>0</v>
      </c>
      <c r="H5" s="31">
        <v>0</v>
      </c>
      <c r="I5" s="10">
        <v>31</v>
      </c>
    </row>
    <row r="6" spans="1:9" x14ac:dyDescent="0.25">
      <c r="A6" s="170"/>
      <c r="B6" s="107" t="s">
        <v>96</v>
      </c>
      <c r="C6" s="31">
        <v>0</v>
      </c>
      <c r="D6" s="31">
        <v>0</v>
      </c>
      <c r="E6" s="31">
        <v>0</v>
      </c>
      <c r="F6" s="31">
        <v>0</v>
      </c>
      <c r="G6" s="31">
        <v>0</v>
      </c>
      <c r="H6" s="31">
        <v>0</v>
      </c>
      <c r="I6" s="10">
        <v>0</v>
      </c>
    </row>
  </sheetData>
  <mergeCells count="7">
    <mergeCell ref="I3:I4"/>
    <mergeCell ref="F3:H3"/>
    <mergeCell ref="A1:F1"/>
    <mergeCell ref="A5:A6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21.7109375" style="20" customWidth="1"/>
    <col min="3" max="3" width="21" style="20" customWidth="1"/>
    <col min="4" max="4" width="21.7109375" style="20" customWidth="1"/>
    <col min="5" max="5" width="19.28515625" style="20" customWidth="1"/>
    <col min="6" max="6" width="21.7109375" style="20" customWidth="1"/>
    <col min="7" max="16384" width="11.42578125" style="20"/>
  </cols>
  <sheetData>
    <row r="1" spans="1:11" x14ac:dyDescent="0.25">
      <c r="A1" s="143" t="s">
        <v>179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3" spans="1:11" ht="45" x14ac:dyDescent="0.25">
      <c r="A3" s="64" t="s">
        <v>112</v>
      </c>
      <c r="B3" s="65" t="s">
        <v>113</v>
      </c>
      <c r="C3" s="65" t="s">
        <v>114</v>
      </c>
      <c r="D3" s="65" t="s">
        <v>115</v>
      </c>
    </row>
    <row r="4" spans="1:11" x14ac:dyDescent="0.25">
      <c r="A4" s="56"/>
      <c r="B4" s="58"/>
      <c r="C4" s="58"/>
      <c r="D4" s="58"/>
    </row>
    <row r="5" spans="1:11" x14ac:dyDescent="0.25">
      <c r="A5" s="56"/>
      <c r="B5" s="58"/>
      <c r="C5" s="58"/>
      <c r="D5" s="58"/>
    </row>
    <row r="6" spans="1:11" x14ac:dyDescent="0.25">
      <c r="A6" s="56"/>
      <c r="B6" s="58"/>
      <c r="C6" s="58"/>
      <c r="D6" s="58"/>
    </row>
    <row r="10" spans="1:11" ht="60" x14ac:dyDescent="0.25">
      <c r="A10" s="1" t="s">
        <v>112</v>
      </c>
      <c r="B10" s="13" t="s">
        <v>132</v>
      </c>
      <c r="C10" s="13" t="s">
        <v>98</v>
      </c>
      <c r="D10" s="13" t="s">
        <v>140</v>
      </c>
      <c r="E10" s="13" t="s">
        <v>141</v>
      </c>
      <c r="F10" s="13" t="s">
        <v>142</v>
      </c>
    </row>
    <row r="11" spans="1:11" x14ac:dyDescent="0.25">
      <c r="A11" s="60"/>
      <c r="B11" s="60"/>
      <c r="C11" s="61"/>
      <c r="D11" s="61"/>
      <c r="E11" s="61"/>
      <c r="F11" s="61"/>
    </row>
    <row r="12" spans="1:11" x14ac:dyDescent="0.25">
      <c r="A12" s="63"/>
      <c r="B12" s="63"/>
      <c r="C12" s="62"/>
      <c r="D12" s="62"/>
      <c r="E12" s="62"/>
      <c r="F12" s="62"/>
    </row>
    <row r="13" spans="1:11" x14ac:dyDescent="0.25">
      <c r="A13" s="63"/>
      <c r="B13" s="63"/>
      <c r="C13" s="62"/>
      <c r="D13" s="62"/>
      <c r="E13" s="62"/>
      <c r="F13" s="62"/>
    </row>
    <row r="14" spans="1:11" x14ac:dyDescent="0.25">
      <c r="A14" s="60"/>
      <c r="B14" s="60"/>
      <c r="C14" s="61"/>
      <c r="D14" s="61"/>
      <c r="E14" s="61"/>
      <c r="F14" s="61"/>
    </row>
    <row r="15" spans="1:11" x14ac:dyDescent="0.25">
      <c r="A15" s="60"/>
      <c r="B15" s="63"/>
      <c r="C15" s="62"/>
      <c r="D15" s="62"/>
      <c r="E15" s="62"/>
      <c r="F15" s="62"/>
    </row>
    <row r="16" spans="1:11" x14ac:dyDescent="0.25">
      <c r="A16" s="60"/>
      <c r="B16" s="63"/>
      <c r="C16" s="62"/>
      <c r="D16" s="62"/>
      <c r="E16" s="62"/>
      <c r="F16" s="62"/>
    </row>
    <row r="17" spans="1:6" x14ac:dyDescent="0.25">
      <c r="A17" s="60"/>
      <c r="B17" s="60"/>
      <c r="C17" s="61"/>
      <c r="D17" s="61"/>
      <c r="E17" s="61"/>
      <c r="F17" s="61"/>
    </row>
    <row r="18" spans="1:6" x14ac:dyDescent="0.25">
      <c r="A18" s="60"/>
      <c r="B18" s="63"/>
      <c r="C18" s="62"/>
      <c r="D18" s="62"/>
      <c r="E18" s="62"/>
      <c r="F18" s="62"/>
    </row>
    <row r="19" spans="1:6" x14ac:dyDescent="0.25">
      <c r="A19" s="60"/>
      <c r="B19" s="63"/>
      <c r="C19" s="62"/>
      <c r="D19" s="62"/>
      <c r="E19" s="62"/>
      <c r="F19" s="62"/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34"/>
  <sheetViews>
    <sheetView topLeftCell="A13" zoomScale="80" zoomScaleNormal="80" workbookViewId="0">
      <selection activeCell="P23" sqref="P23"/>
    </sheetView>
  </sheetViews>
  <sheetFormatPr baseColWidth="10" defaultColWidth="11.42578125" defaultRowHeight="15" x14ac:dyDescent="0.25"/>
  <cols>
    <col min="1" max="1" width="13.28515625" style="20" customWidth="1"/>
    <col min="2" max="2" width="16.140625" style="20" customWidth="1"/>
    <col min="3" max="3" width="6.28515625" style="20" bestFit="1" customWidth="1"/>
    <col min="4" max="4" width="6.85546875" style="20" bestFit="1" customWidth="1"/>
    <col min="5" max="13" width="6.85546875" style="20" customWidth="1"/>
    <col min="14" max="14" width="7.140625" style="20" customWidth="1"/>
    <col min="15" max="16" width="4.5703125" style="20" bestFit="1" customWidth="1"/>
    <col min="17" max="16384" width="11.42578125" style="20"/>
  </cols>
  <sheetData>
    <row r="1" spans="1:14" x14ac:dyDescent="0.25">
      <c r="A1" s="148" t="s">
        <v>29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 s="18" customFormat="1" x14ac:dyDescent="0.25">
      <c r="A2" s="120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5">
      <c r="C3" s="147" t="s">
        <v>30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14" ht="48.75" x14ac:dyDescent="0.25">
      <c r="C4" s="21" t="s">
        <v>1</v>
      </c>
      <c r="D4" s="21" t="s">
        <v>2</v>
      </c>
      <c r="E4" s="21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21" t="s">
        <v>186</v>
      </c>
      <c r="L4" s="21" t="s">
        <v>187</v>
      </c>
      <c r="M4" s="21" t="s">
        <v>11</v>
      </c>
      <c r="N4" s="21" t="s">
        <v>12</v>
      </c>
    </row>
    <row r="5" spans="1:14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36">
        <v>0.85416666666666596</v>
      </c>
      <c r="N5" s="136">
        <v>0.91666666666666663</v>
      </c>
    </row>
    <row r="6" spans="1:14" ht="15.75" customHeight="1" x14ac:dyDescent="0.25">
      <c r="A6" s="3" t="s">
        <v>13</v>
      </c>
      <c r="B6" s="3" t="s">
        <v>14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36">
        <v>0.91665509259259259</v>
      </c>
      <c r="N6" s="136">
        <v>0.99998842592592585</v>
      </c>
    </row>
    <row r="7" spans="1:14" x14ac:dyDescent="0.25">
      <c r="A7" s="121" t="s">
        <v>15</v>
      </c>
      <c r="B7" s="6" t="s">
        <v>164</v>
      </c>
      <c r="C7" s="124">
        <v>0</v>
      </c>
      <c r="D7" s="124">
        <v>0</v>
      </c>
      <c r="E7" s="124">
        <v>2.0000000000000324</v>
      </c>
      <c r="F7" s="124">
        <v>1.3333333333332906</v>
      </c>
      <c r="G7" s="124">
        <v>2</v>
      </c>
      <c r="H7" s="124">
        <v>1.6666666666666659</v>
      </c>
      <c r="I7" s="124">
        <v>1.3333333333333333</v>
      </c>
      <c r="J7" s="124">
        <v>1.5999999999999954</v>
      </c>
      <c r="K7" s="124">
        <v>1.5000000000000053</v>
      </c>
      <c r="L7" s="124">
        <v>2.0000000000000098</v>
      </c>
      <c r="M7" s="130">
        <v>1.333333333333319</v>
      </c>
      <c r="N7" s="130">
        <v>1</v>
      </c>
    </row>
    <row r="8" spans="1:14" x14ac:dyDescent="0.25">
      <c r="A8" s="121" t="s">
        <v>15</v>
      </c>
      <c r="B8" s="6" t="s">
        <v>165</v>
      </c>
      <c r="C8" s="124">
        <v>0</v>
      </c>
      <c r="D8" s="124">
        <v>0</v>
      </c>
      <c r="E8" s="124">
        <v>2.0000000000000324</v>
      </c>
      <c r="F8" s="124">
        <v>1.9999999999999361</v>
      </c>
      <c r="G8" s="124">
        <v>1.3333333333333333</v>
      </c>
      <c r="H8" s="124">
        <v>1.6666666666666659</v>
      </c>
      <c r="I8" s="124">
        <v>1.3333333333333333</v>
      </c>
      <c r="J8" s="124">
        <v>1.9999999999999942</v>
      </c>
      <c r="K8" s="124">
        <v>1.5000000000000053</v>
      </c>
      <c r="L8" s="124">
        <v>1.5000000000000073</v>
      </c>
      <c r="M8" s="130">
        <v>1.9999999999999787</v>
      </c>
      <c r="N8" s="130">
        <v>0.5</v>
      </c>
    </row>
    <row r="9" spans="1:14" x14ac:dyDescent="0.25">
      <c r="A9" s="121" t="s">
        <v>16</v>
      </c>
      <c r="B9" s="6" t="str">
        <f>+B7</f>
        <v>526I</v>
      </c>
      <c r="C9" s="130">
        <v>0</v>
      </c>
      <c r="D9" s="130">
        <v>0</v>
      </c>
      <c r="E9" s="130">
        <v>0</v>
      </c>
      <c r="F9" s="130">
        <v>0</v>
      </c>
      <c r="G9" s="130">
        <v>0</v>
      </c>
      <c r="H9" s="130">
        <v>0</v>
      </c>
      <c r="I9" s="130">
        <v>0</v>
      </c>
      <c r="J9" s="130">
        <v>0</v>
      </c>
      <c r="K9" s="130">
        <v>0</v>
      </c>
      <c r="L9" s="130">
        <v>0</v>
      </c>
      <c r="M9" s="130">
        <v>0</v>
      </c>
      <c r="N9" s="130">
        <v>0</v>
      </c>
    </row>
    <row r="10" spans="1:14" x14ac:dyDescent="0.25">
      <c r="A10" s="121" t="s">
        <v>16</v>
      </c>
      <c r="B10" s="6" t="str">
        <f>+B8</f>
        <v>526R</v>
      </c>
      <c r="C10" s="130">
        <v>0</v>
      </c>
      <c r="D10" s="130">
        <v>0</v>
      </c>
      <c r="E10" s="130">
        <v>2</v>
      </c>
      <c r="F10" s="130">
        <v>2</v>
      </c>
      <c r="G10" s="130">
        <v>2</v>
      </c>
      <c r="H10" s="130">
        <v>1.6666666666666667</v>
      </c>
      <c r="I10" s="130">
        <v>1.3333333333333333</v>
      </c>
      <c r="J10" s="130">
        <v>1.6</v>
      </c>
      <c r="K10" s="130">
        <v>1.5</v>
      </c>
      <c r="L10" s="130">
        <v>2</v>
      </c>
      <c r="M10" s="130">
        <v>1.9999999999999787</v>
      </c>
      <c r="N10" s="130">
        <v>0.5</v>
      </c>
    </row>
    <row r="11" spans="1:14" x14ac:dyDescent="0.25">
      <c r="A11" s="122" t="s">
        <v>17</v>
      </c>
      <c r="B11" s="98" t="str">
        <f>+B9</f>
        <v>526I</v>
      </c>
      <c r="C11" s="110">
        <f t="shared" ref="C11:N12" si="0">IFERROR((C9/C7)-1,0)</f>
        <v>0</v>
      </c>
      <c r="D11" s="110">
        <f t="shared" si="0"/>
        <v>0</v>
      </c>
      <c r="E11" s="110">
        <f t="shared" si="0"/>
        <v>-1</v>
      </c>
      <c r="F11" s="110">
        <f t="shared" si="0"/>
        <v>-1</v>
      </c>
      <c r="G11" s="110">
        <f t="shared" si="0"/>
        <v>-1</v>
      </c>
      <c r="H11" s="110">
        <f t="shared" si="0"/>
        <v>-1</v>
      </c>
      <c r="I11" s="110">
        <f t="shared" si="0"/>
        <v>-1</v>
      </c>
      <c r="J11" s="110">
        <f t="shared" si="0"/>
        <v>-1</v>
      </c>
      <c r="K11" s="110">
        <f t="shared" si="0"/>
        <v>-1</v>
      </c>
      <c r="L11" s="110">
        <f t="shared" si="0"/>
        <v>-1</v>
      </c>
      <c r="M11" s="110">
        <f t="shared" si="0"/>
        <v>-1</v>
      </c>
      <c r="N11" s="110">
        <v>-1</v>
      </c>
    </row>
    <row r="12" spans="1:14" x14ac:dyDescent="0.25">
      <c r="A12" s="122" t="s">
        <v>17</v>
      </c>
      <c r="B12" s="98" t="str">
        <f>+B10</f>
        <v>526R</v>
      </c>
      <c r="C12" s="110">
        <f t="shared" si="0"/>
        <v>0</v>
      </c>
      <c r="D12" s="110">
        <f t="shared" si="0"/>
        <v>0</v>
      </c>
      <c r="E12" s="110">
        <f t="shared" si="0"/>
        <v>-1.6209256159527285E-14</v>
      </c>
      <c r="F12" s="110">
        <f t="shared" si="0"/>
        <v>3.1974423109204508E-14</v>
      </c>
      <c r="G12" s="110">
        <f t="shared" si="0"/>
        <v>0.5</v>
      </c>
      <c r="H12" s="110">
        <f t="shared" si="0"/>
        <v>4.4408920985006262E-16</v>
      </c>
      <c r="I12" s="110">
        <f t="shared" si="0"/>
        <v>0</v>
      </c>
      <c r="J12" s="110">
        <f t="shared" si="0"/>
        <v>-0.19999999999999762</v>
      </c>
      <c r="K12" s="110">
        <f t="shared" si="0"/>
        <v>-3.5527136788005009E-15</v>
      </c>
      <c r="L12" s="110">
        <f t="shared" si="0"/>
        <v>0.33333333333332682</v>
      </c>
      <c r="M12" s="110">
        <f t="shared" si="0"/>
        <v>0</v>
      </c>
      <c r="N12" s="110">
        <f t="shared" si="0"/>
        <v>0</v>
      </c>
    </row>
    <row r="14" spans="1:14" x14ac:dyDescent="0.25">
      <c r="C14" s="149" t="s">
        <v>89</v>
      </c>
      <c r="D14" s="149"/>
      <c r="E14" s="149"/>
      <c r="F14" s="149"/>
      <c r="G14" s="149"/>
      <c r="H14" s="149"/>
      <c r="I14" s="149"/>
      <c r="J14" s="149"/>
      <c r="K14" s="149"/>
    </row>
    <row r="15" spans="1:14" ht="71.25" x14ac:dyDescent="0.25">
      <c r="C15" s="23" t="s">
        <v>73</v>
      </c>
      <c r="D15" s="23" t="s">
        <v>74</v>
      </c>
      <c r="E15" s="23" t="s">
        <v>75</v>
      </c>
      <c r="F15" s="24" t="s">
        <v>34</v>
      </c>
      <c r="G15" s="23" t="s">
        <v>35</v>
      </c>
      <c r="H15" s="23" t="s">
        <v>76</v>
      </c>
      <c r="I15" s="23" t="s">
        <v>36</v>
      </c>
      <c r="J15" s="23" t="s">
        <v>77</v>
      </c>
      <c r="K15" s="25" t="s">
        <v>78</v>
      </c>
    </row>
    <row r="16" spans="1:14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36">
        <v>0.8125</v>
      </c>
      <c r="K16" s="136">
        <v>0.91666666666666663</v>
      </c>
    </row>
    <row r="17" spans="1:11" x14ac:dyDescent="0.25">
      <c r="A17" s="3" t="s">
        <v>13</v>
      </c>
      <c r="B17" s="3" t="s">
        <v>14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36">
        <v>0.91665509259259259</v>
      </c>
      <c r="K17" s="136">
        <v>0.999305555555556</v>
      </c>
    </row>
    <row r="18" spans="1:11" x14ac:dyDescent="0.25">
      <c r="A18" s="121" t="s">
        <v>15</v>
      </c>
      <c r="B18" s="6" t="str">
        <f t="shared" ref="B18:B23" si="1">+B7</f>
        <v>526I</v>
      </c>
      <c r="C18" s="124">
        <v>0</v>
      </c>
      <c r="D18" s="124">
        <v>0</v>
      </c>
      <c r="E18" s="124">
        <v>1.9999999999999845</v>
      </c>
      <c r="F18" s="124">
        <v>1.5999999999999945</v>
      </c>
      <c r="G18" s="124">
        <v>1.3333333333333333</v>
      </c>
      <c r="H18" s="124">
        <v>1.6666666666666667</v>
      </c>
      <c r="I18" s="124">
        <v>1.5555555555555556</v>
      </c>
      <c r="J18" s="130">
        <v>2.0000000000000009</v>
      </c>
      <c r="K18" s="130">
        <v>1</v>
      </c>
    </row>
    <row r="19" spans="1:11" x14ac:dyDescent="0.25">
      <c r="A19" s="121" t="s">
        <v>15</v>
      </c>
      <c r="B19" s="6" t="str">
        <f t="shared" si="1"/>
        <v>526R</v>
      </c>
      <c r="C19" s="124">
        <v>0</v>
      </c>
      <c r="D19" s="124">
        <v>0</v>
      </c>
      <c r="E19" s="124">
        <v>1.9999999999999845</v>
      </c>
      <c r="F19" s="124">
        <v>1.5999999999999945</v>
      </c>
      <c r="G19" s="124">
        <v>1.6666666666666667</v>
      </c>
      <c r="H19" s="124">
        <v>1.6666666666666667</v>
      </c>
      <c r="I19" s="124">
        <v>1.5555555555555556</v>
      </c>
      <c r="J19" s="130">
        <v>1.2000000000000004</v>
      </c>
      <c r="K19" s="130">
        <v>1.5</v>
      </c>
    </row>
    <row r="20" spans="1:11" x14ac:dyDescent="0.25">
      <c r="A20" s="121" t="s">
        <v>16</v>
      </c>
      <c r="B20" s="6" t="str">
        <f t="shared" si="1"/>
        <v>526I</v>
      </c>
      <c r="C20" s="130">
        <v>0</v>
      </c>
      <c r="D20" s="130">
        <v>0</v>
      </c>
      <c r="E20" s="130">
        <v>0</v>
      </c>
      <c r="F20" s="130">
        <v>0</v>
      </c>
      <c r="G20" s="130">
        <v>0</v>
      </c>
      <c r="H20" s="130">
        <v>0</v>
      </c>
      <c r="I20" s="130">
        <v>0</v>
      </c>
      <c r="J20" s="130">
        <v>0</v>
      </c>
      <c r="K20" s="130">
        <v>0</v>
      </c>
    </row>
    <row r="21" spans="1:11" x14ac:dyDescent="0.25">
      <c r="A21" s="121" t="s">
        <v>16</v>
      </c>
      <c r="B21" s="6" t="str">
        <f t="shared" si="1"/>
        <v>526R</v>
      </c>
      <c r="C21" s="130">
        <v>0</v>
      </c>
      <c r="D21" s="130">
        <v>0</v>
      </c>
      <c r="E21" s="130">
        <v>2</v>
      </c>
      <c r="F21" s="130">
        <v>1.5999999999999999</v>
      </c>
      <c r="G21" s="130">
        <v>1.6666666666666672</v>
      </c>
      <c r="H21" s="130">
        <v>1.6666666666666667</v>
      </c>
      <c r="I21" s="130">
        <v>1.5555555555555556</v>
      </c>
      <c r="J21" s="130">
        <v>1.2000000000000004</v>
      </c>
      <c r="K21" s="130">
        <v>1.5</v>
      </c>
    </row>
    <row r="22" spans="1:11" x14ac:dyDescent="0.25">
      <c r="A22" s="122" t="s">
        <v>17</v>
      </c>
      <c r="B22" s="98" t="str">
        <f t="shared" si="1"/>
        <v>526I</v>
      </c>
      <c r="C22" s="110">
        <f t="shared" ref="C22:K22" si="2">IFERROR((C20/C18)-1,0)</f>
        <v>0</v>
      </c>
      <c r="D22" s="110">
        <f t="shared" si="2"/>
        <v>0</v>
      </c>
      <c r="E22" s="110">
        <f t="shared" si="2"/>
        <v>-1</v>
      </c>
      <c r="F22" s="110">
        <f t="shared" si="2"/>
        <v>-1</v>
      </c>
      <c r="G22" s="110">
        <f t="shared" si="2"/>
        <v>-1</v>
      </c>
      <c r="H22" s="110">
        <f t="shared" si="2"/>
        <v>-1</v>
      </c>
      <c r="I22" s="110">
        <f t="shared" si="2"/>
        <v>-1</v>
      </c>
      <c r="J22" s="110">
        <f t="shared" si="2"/>
        <v>-1</v>
      </c>
      <c r="K22" s="110">
        <f t="shared" si="2"/>
        <v>-1</v>
      </c>
    </row>
    <row r="23" spans="1:11" x14ac:dyDescent="0.25">
      <c r="A23" s="122" t="s">
        <v>17</v>
      </c>
      <c r="B23" s="98" t="str">
        <f t="shared" si="1"/>
        <v>526R</v>
      </c>
      <c r="C23" s="110">
        <f t="shared" ref="C23:K23" si="3">IFERROR((C21/C19)-1,0)</f>
        <v>0</v>
      </c>
      <c r="D23" s="110">
        <f t="shared" si="3"/>
        <v>0</v>
      </c>
      <c r="E23" s="110">
        <f t="shared" si="3"/>
        <v>7.7715611723760958E-15</v>
      </c>
      <c r="F23" s="110">
        <f t="shared" si="3"/>
        <v>3.3306690738754696E-15</v>
      </c>
      <c r="G23" s="110">
        <f t="shared" si="3"/>
        <v>2.2204460492503131E-16</v>
      </c>
      <c r="H23" s="110">
        <f t="shared" si="3"/>
        <v>0</v>
      </c>
      <c r="I23" s="110">
        <f t="shared" si="3"/>
        <v>0</v>
      </c>
      <c r="J23" s="110">
        <f t="shared" si="3"/>
        <v>0</v>
      </c>
      <c r="K23" s="110">
        <f t="shared" si="3"/>
        <v>0</v>
      </c>
    </row>
    <row r="25" spans="1:11" x14ac:dyDescent="0.25">
      <c r="C25" s="150" t="s">
        <v>90</v>
      </c>
      <c r="D25" s="150"/>
      <c r="E25" s="150"/>
      <c r="F25" s="150"/>
      <c r="G25" s="150"/>
      <c r="H25" s="150"/>
      <c r="I25" s="150"/>
      <c r="J25" s="150"/>
    </row>
    <row r="26" spans="1:11" ht="87.75" customHeight="1" x14ac:dyDescent="0.25">
      <c r="C26" s="26" t="s">
        <v>79</v>
      </c>
      <c r="D26" s="26" t="s">
        <v>80</v>
      </c>
      <c r="E26" s="26" t="s">
        <v>81</v>
      </c>
      <c r="F26" s="27" t="s">
        <v>37</v>
      </c>
      <c r="G26" s="26" t="s">
        <v>38</v>
      </c>
      <c r="H26" s="26" t="s">
        <v>39</v>
      </c>
      <c r="I26" s="26" t="s">
        <v>82</v>
      </c>
      <c r="J26" s="28" t="s">
        <v>83</v>
      </c>
    </row>
    <row r="27" spans="1:11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36">
        <v>0.875</v>
      </c>
      <c r="J27" s="136">
        <v>0.91666666666666663</v>
      </c>
    </row>
    <row r="28" spans="1:11" x14ac:dyDescent="0.25">
      <c r="A28" s="3" t="s">
        <v>13</v>
      </c>
      <c r="B28" s="3" t="s">
        <v>14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36">
        <v>0.91665509259259259</v>
      </c>
      <c r="J28" s="136">
        <v>0.999305555555556</v>
      </c>
    </row>
    <row r="29" spans="1:11" x14ac:dyDescent="0.25">
      <c r="A29" s="121" t="s">
        <v>15</v>
      </c>
      <c r="B29" s="6" t="str">
        <f t="shared" ref="B29:B34" si="4">+B18</f>
        <v>526I</v>
      </c>
      <c r="C29" s="124">
        <v>0</v>
      </c>
      <c r="D29" s="124">
        <v>0</v>
      </c>
      <c r="E29" s="124">
        <v>0</v>
      </c>
      <c r="F29" s="124">
        <v>1.4545454545454548</v>
      </c>
      <c r="G29" s="124">
        <v>1.3999999999999997</v>
      </c>
      <c r="H29" s="124">
        <v>1.6666666666666667</v>
      </c>
      <c r="I29" s="130">
        <v>2.0000000000000018</v>
      </c>
      <c r="J29" s="130">
        <v>1</v>
      </c>
    </row>
    <row r="30" spans="1:11" x14ac:dyDescent="0.25">
      <c r="A30" s="121" t="s">
        <v>15</v>
      </c>
      <c r="B30" s="6" t="str">
        <f t="shared" si="4"/>
        <v>526R</v>
      </c>
      <c r="C30" s="124">
        <v>0</v>
      </c>
      <c r="D30" s="124">
        <v>0</v>
      </c>
      <c r="E30" s="124">
        <v>0.499999999999996</v>
      </c>
      <c r="F30" s="124">
        <v>1.4545454545454548</v>
      </c>
      <c r="G30" s="124">
        <v>1.3999999999999997</v>
      </c>
      <c r="H30" s="124">
        <v>1.6666666666666667</v>
      </c>
      <c r="I30" s="130">
        <v>1.0000000000000009</v>
      </c>
      <c r="J30" s="130">
        <v>1</v>
      </c>
    </row>
    <row r="31" spans="1:11" x14ac:dyDescent="0.25">
      <c r="A31" s="121" t="s">
        <v>16</v>
      </c>
      <c r="B31" s="6" t="str">
        <f t="shared" si="4"/>
        <v>526I</v>
      </c>
      <c r="C31" s="130">
        <v>0</v>
      </c>
      <c r="D31" s="130">
        <v>0</v>
      </c>
      <c r="E31" s="130">
        <v>0</v>
      </c>
      <c r="F31" s="130">
        <v>0</v>
      </c>
      <c r="G31" s="130">
        <v>0</v>
      </c>
      <c r="H31" s="130">
        <v>0</v>
      </c>
      <c r="I31" s="130">
        <v>0</v>
      </c>
      <c r="J31" s="130">
        <v>0</v>
      </c>
    </row>
    <row r="32" spans="1:11" x14ac:dyDescent="0.25">
      <c r="A32" s="121" t="s">
        <v>16</v>
      </c>
      <c r="B32" s="6" t="str">
        <f t="shared" si="4"/>
        <v>526R</v>
      </c>
      <c r="C32" s="130">
        <v>0</v>
      </c>
      <c r="D32" s="130">
        <v>0</v>
      </c>
      <c r="E32" s="130">
        <v>0.499999999999996</v>
      </c>
      <c r="F32" s="130">
        <v>1.4545454545454546</v>
      </c>
      <c r="G32" s="130">
        <v>1.4</v>
      </c>
      <c r="H32" s="130">
        <v>1.6666666666666667</v>
      </c>
      <c r="I32" s="130">
        <v>1</v>
      </c>
      <c r="J32" s="130">
        <v>1</v>
      </c>
    </row>
    <row r="33" spans="1:10" x14ac:dyDescent="0.25">
      <c r="A33" s="122" t="s">
        <v>17</v>
      </c>
      <c r="B33" s="98" t="str">
        <f t="shared" si="4"/>
        <v>526I</v>
      </c>
      <c r="C33" s="110">
        <f t="shared" ref="C33:J33" si="5">IFERROR((C31/C29)-1,0)</f>
        <v>0</v>
      </c>
      <c r="D33" s="110">
        <f t="shared" si="5"/>
        <v>0</v>
      </c>
      <c r="E33" s="110">
        <f t="shared" si="5"/>
        <v>0</v>
      </c>
      <c r="F33" s="110">
        <f t="shared" si="5"/>
        <v>-1</v>
      </c>
      <c r="G33" s="110">
        <f t="shared" si="5"/>
        <v>-1</v>
      </c>
      <c r="H33" s="110">
        <f t="shared" si="5"/>
        <v>-1</v>
      </c>
      <c r="I33" s="110">
        <f t="shared" si="5"/>
        <v>-1</v>
      </c>
      <c r="J33" s="110">
        <f t="shared" si="5"/>
        <v>-1</v>
      </c>
    </row>
    <row r="34" spans="1:10" x14ac:dyDescent="0.25">
      <c r="A34" s="122" t="s">
        <v>17</v>
      </c>
      <c r="B34" s="98" t="str">
        <f t="shared" si="4"/>
        <v>526R</v>
      </c>
      <c r="C34" s="110">
        <f t="shared" ref="C34:J34" si="6">IFERROR((C32/C30)-1,0)</f>
        <v>0</v>
      </c>
      <c r="D34" s="110">
        <f t="shared" si="6"/>
        <v>0</v>
      </c>
      <c r="E34" s="110">
        <f t="shared" si="6"/>
        <v>0</v>
      </c>
      <c r="F34" s="110">
        <f t="shared" si="6"/>
        <v>-1.1102230246251565E-16</v>
      </c>
      <c r="G34" s="110">
        <f t="shared" si="6"/>
        <v>2.2204460492503131E-16</v>
      </c>
      <c r="H34" s="110">
        <f t="shared" si="6"/>
        <v>0</v>
      </c>
      <c r="I34" s="110">
        <f t="shared" si="6"/>
        <v>-8.8817841970012523E-16</v>
      </c>
      <c r="J34" s="110">
        <f t="shared" si="6"/>
        <v>0</v>
      </c>
    </row>
  </sheetData>
  <mergeCells count="4">
    <mergeCell ref="C3:N3"/>
    <mergeCell ref="A1:N1"/>
    <mergeCell ref="C14:K14"/>
    <mergeCell ref="C25:J25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2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8.28515625" style="20" bestFit="1" customWidth="1"/>
    <col min="2" max="2" width="25.5703125" style="20" customWidth="1"/>
    <col min="3" max="3" width="21.28515625" style="20" customWidth="1"/>
    <col min="4" max="4" width="21.5703125" style="20" customWidth="1"/>
    <col min="5" max="5" width="19.42578125" style="20" customWidth="1"/>
    <col min="6" max="6" width="20.42578125" style="20" customWidth="1"/>
    <col min="7" max="16384" width="11.42578125" style="20"/>
  </cols>
  <sheetData>
    <row r="1" spans="1:6" x14ac:dyDescent="0.25">
      <c r="A1" s="143" t="s">
        <v>180</v>
      </c>
      <c r="B1" s="143"/>
      <c r="C1" s="143"/>
      <c r="D1" s="143"/>
      <c r="E1" s="143"/>
      <c r="F1" s="143"/>
    </row>
    <row r="3" spans="1:6" ht="45" x14ac:dyDescent="0.25">
      <c r="A3" s="64" t="s">
        <v>112</v>
      </c>
      <c r="B3" s="65" t="s">
        <v>113</v>
      </c>
      <c r="C3" s="65" t="s">
        <v>114</v>
      </c>
      <c r="D3" s="65" t="s">
        <v>115</v>
      </c>
    </row>
    <row r="4" spans="1:6" x14ac:dyDescent="0.25">
      <c r="A4" s="56" t="s">
        <v>116</v>
      </c>
      <c r="B4" s="58">
        <v>20</v>
      </c>
      <c r="C4" s="58">
        <v>10</v>
      </c>
      <c r="D4" s="58">
        <v>30</v>
      </c>
    </row>
    <row r="5" spans="1:6" x14ac:dyDescent="0.25">
      <c r="A5" s="56" t="s">
        <v>117</v>
      </c>
      <c r="B5" s="58">
        <v>10</v>
      </c>
      <c r="C5" s="58">
        <v>10</v>
      </c>
      <c r="D5" s="58">
        <v>20</v>
      </c>
    </row>
    <row r="6" spans="1:6" x14ac:dyDescent="0.25">
      <c r="A6" s="56" t="s">
        <v>118</v>
      </c>
      <c r="B6" s="58">
        <v>30</v>
      </c>
      <c r="C6" s="58">
        <v>30</v>
      </c>
      <c r="D6" s="58">
        <v>60</v>
      </c>
    </row>
    <row r="12" spans="1:6" ht="60" x14ac:dyDescent="0.25">
      <c r="A12" s="1" t="s">
        <v>112</v>
      </c>
      <c r="B12" s="13" t="s">
        <v>132</v>
      </c>
      <c r="C12" s="13" t="s">
        <v>98</v>
      </c>
      <c r="D12" s="13" t="s">
        <v>140</v>
      </c>
      <c r="E12" s="13" t="s">
        <v>141</v>
      </c>
      <c r="F12" s="13" t="s">
        <v>142</v>
      </c>
    </row>
    <row r="13" spans="1:6" x14ac:dyDescent="0.25">
      <c r="A13" s="60" t="s">
        <v>116</v>
      </c>
      <c r="B13" s="60" t="s">
        <v>103</v>
      </c>
      <c r="C13" s="61" t="s">
        <v>136</v>
      </c>
      <c r="D13" s="61">
        <v>20</v>
      </c>
      <c r="E13" s="61">
        <v>10</v>
      </c>
      <c r="F13" s="61">
        <f>SUM(D13:E13)</f>
        <v>30</v>
      </c>
    </row>
    <row r="14" spans="1:6" x14ac:dyDescent="0.25">
      <c r="A14" s="63" t="s">
        <v>116</v>
      </c>
      <c r="B14" s="63" t="s">
        <v>103</v>
      </c>
      <c r="C14" s="62" t="s">
        <v>136</v>
      </c>
      <c r="D14" s="62">
        <v>10</v>
      </c>
      <c r="E14" s="62">
        <v>10</v>
      </c>
      <c r="F14" s="62">
        <f t="shared" ref="F14:F15" si="0">SUM(D14:E14)</f>
        <v>20</v>
      </c>
    </row>
    <row r="15" spans="1:6" x14ac:dyDescent="0.25">
      <c r="A15" s="63" t="s">
        <v>116</v>
      </c>
      <c r="B15" s="63" t="s">
        <v>137</v>
      </c>
      <c r="C15" s="62" t="s">
        <v>138</v>
      </c>
      <c r="D15" s="62">
        <v>30</v>
      </c>
      <c r="E15" s="62">
        <v>30</v>
      </c>
      <c r="F15" s="62">
        <f t="shared" si="0"/>
        <v>60</v>
      </c>
    </row>
    <row r="16" spans="1:6" x14ac:dyDescent="0.25">
      <c r="A16" s="60" t="s">
        <v>117</v>
      </c>
      <c r="B16" s="60" t="s">
        <v>103</v>
      </c>
      <c r="C16" s="61" t="s">
        <v>136</v>
      </c>
      <c r="D16" s="61">
        <v>20</v>
      </c>
      <c r="E16" s="61">
        <v>10</v>
      </c>
      <c r="F16" s="61">
        <f>SUM(D16:E16)</f>
        <v>30</v>
      </c>
    </row>
    <row r="17" spans="1:6" x14ac:dyDescent="0.25">
      <c r="A17" s="60" t="s">
        <v>117</v>
      </c>
      <c r="B17" s="63" t="s">
        <v>103</v>
      </c>
      <c r="C17" s="62" t="s">
        <v>136</v>
      </c>
      <c r="D17" s="62">
        <v>10</v>
      </c>
      <c r="E17" s="62">
        <v>10</v>
      </c>
      <c r="F17" s="62">
        <f t="shared" ref="F17:F18" si="1">SUM(D17:E17)</f>
        <v>20</v>
      </c>
    </row>
    <row r="18" spans="1:6" x14ac:dyDescent="0.25">
      <c r="A18" s="60" t="s">
        <v>117</v>
      </c>
      <c r="B18" s="63" t="s">
        <v>137</v>
      </c>
      <c r="C18" s="62" t="s">
        <v>138</v>
      </c>
      <c r="D18" s="62">
        <v>30</v>
      </c>
      <c r="E18" s="62">
        <v>30</v>
      </c>
      <c r="F18" s="62">
        <f t="shared" si="1"/>
        <v>60</v>
      </c>
    </row>
    <row r="19" spans="1:6" x14ac:dyDescent="0.25">
      <c r="A19" s="60" t="s">
        <v>118</v>
      </c>
      <c r="B19" s="60" t="s">
        <v>103</v>
      </c>
      <c r="C19" s="61" t="s">
        <v>136</v>
      </c>
      <c r="D19" s="61">
        <v>20</v>
      </c>
      <c r="E19" s="61">
        <v>10</v>
      </c>
      <c r="F19" s="61">
        <f>SUM(D19:E19)</f>
        <v>30</v>
      </c>
    </row>
    <row r="20" spans="1:6" x14ac:dyDescent="0.25">
      <c r="A20" s="60" t="s">
        <v>118</v>
      </c>
      <c r="B20" s="63" t="s">
        <v>103</v>
      </c>
      <c r="C20" s="62" t="s">
        <v>136</v>
      </c>
      <c r="D20" s="62">
        <v>10</v>
      </c>
      <c r="E20" s="62">
        <v>10</v>
      </c>
      <c r="F20" s="62">
        <f t="shared" ref="F20:F21" si="2">SUM(D20:E20)</f>
        <v>20</v>
      </c>
    </row>
    <row r="21" spans="1:6" x14ac:dyDescent="0.25">
      <c r="A21" s="60" t="s">
        <v>118</v>
      </c>
      <c r="B21" s="63" t="s">
        <v>137</v>
      </c>
      <c r="C21" s="62" t="s">
        <v>138</v>
      </c>
      <c r="D21" s="62">
        <v>30</v>
      </c>
      <c r="E21" s="62">
        <v>30</v>
      </c>
      <c r="F21" s="62">
        <f t="shared" si="2"/>
        <v>60</v>
      </c>
    </row>
  </sheetData>
  <mergeCells count="1">
    <mergeCell ref="A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2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5.5703125" style="20" bestFit="1" customWidth="1"/>
    <col min="3" max="3" width="18" style="20" bestFit="1" customWidth="1"/>
    <col min="4" max="4" width="11.42578125" style="20"/>
    <col min="5" max="5" width="34.5703125" style="20" customWidth="1"/>
    <col min="6" max="6" width="11.42578125" style="20"/>
    <col min="7" max="7" width="27.140625" style="20" customWidth="1"/>
    <col min="8" max="16384" width="11.42578125" style="20"/>
  </cols>
  <sheetData>
    <row r="1" spans="1:11" x14ac:dyDescent="0.25">
      <c r="A1" s="143" t="s">
        <v>181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3" spans="1:11" ht="25.5" customHeight="1" x14ac:dyDescent="0.25">
      <c r="A3" s="171" t="s">
        <v>112</v>
      </c>
      <c r="B3" s="172" t="s">
        <v>119</v>
      </c>
      <c r="C3" s="172" t="s">
        <v>120</v>
      </c>
      <c r="D3" s="172" t="s">
        <v>121</v>
      </c>
      <c r="E3" s="173" t="s">
        <v>139</v>
      </c>
    </row>
    <row r="4" spans="1:11" ht="10.5" customHeight="1" x14ac:dyDescent="0.25">
      <c r="A4" s="171"/>
      <c r="B4" s="172"/>
      <c r="C4" s="172"/>
      <c r="D4" s="172"/>
      <c r="E4" s="174"/>
    </row>
    <row r="5" spans="1:11" x14ac:dyDescent="0.25">
      <c r="A5" s="56" t="s">
        <v>116</v>
      </c>
      <c r="B5" s="58">
        <v>10</v>
      </c>
      <c r="C5" s="58">
        <v>7</v>
      </c>
      <c r="D5" s="58">
        <v>2</v>
      </c>
      <c r="E5" s="58">
        <v>15</v>
      </c>
    </row>
    <row r="6" spans="1:11" x14ac:dyDescent="0.25">
      <c r="A6" s="56" t="s">
        <v>117</v>
      </c>
      <c r="B6" s="58">
        <v>50</v>
      </c>
      <c r="C6" s="58">
        <v>47</v>
      </c>
      <c r="D6" s="58">
        <v>7</v>
      </c>
      <c r="E6" s="58">
        <v>90</v>
      </c>
    </row>
    <row r="7" spans="1:11" x14ac:dyDescent="0.25">
      <c r="A7" s="56" t="s">
        <v>118</v>
      </c>
      <c r="B7" s="58">
        <v>12</v>
      </c>
      <c r="C7" s="58">
        <v>9</v>
      </c>
      <c r="D7" s="58">
        <v>8</v>
      </c>
      <c r="E7" s="58">
        <v>13</v>
      </c>
    </row>
    <row r="13" spans="1:11" ht="45" x14ac:dyDescent="0.25">
      <c r="A13" s="1" t="s">
        <v>112</v>
      </c>
      <c r="B13" s="59" t="s">
        <v>132</v>
      </c>
      <c r="C13" s="59" t="s">
        <v>98</v>
      </c>
      <c r="D13" s="57" t="s">
        <v>119</v>
      </c>
      <c r="E13" s="57" t="s">
        <v>133</v>
      </c>
      <c r="F13" s="59" t="s">
        <v>134</v>
      </c>
      <c r="G13" s="59" t="s">
        <v>135</v>
      </c>
    </row>
    <row r="14" spans="1:11" x14ac:dyDescent="0.25">
      <c r="A14" s="60" t="s">
        <v>116</v>
      </c>
      <c r="B14" s="60" t="s">
        <v>103</v>
      </c>
      <c r="C14" s="61" t="s">
        <v>136</v>
      </c>
      <c r="D14" s="61">
        <v>10</v>
      </c>
      <c r="E14" s="61">
        <v>7</v>
      </c>
      <c r="F14" s="61">
        <f>+E14-5</f>
        <v>2</v>
      </c>
      <c r="G14" s="62">
        <f>+(D14+E14)-F14</f>
        <v>15</v>
      </c>
    </row>
    <row r="15" spans="1:11" x14ac:dyDescent="0.25">
      <c r="A15" s="63" t="s">
        <v>116</v>
      </c>
      <c r="B15" s="63" t="s">
        <v>103</v>
      </c>
      <c r="C15" s="62" t="s">
        <v>136</v>
      </c>
      <c r="D15" s="62">
        <v>20</v>
      </c>
      <c r="E15" s="61">
        <v>17</v>
      </c>
      <c r="F15" s="61">
        <v>3</v>
      </c>
      <c r="G15" s="62">
        <f t="shared" ref="G15:G22" si="0">+(D15+E15)-F15</f>
        <v>34</v>
      </c>
    </row>
    <row r="16" spans="1:11" x14ac:dyDescent="0.25">
      <c r="A16" s="63" t="s">
        <v>116</v>
      </c>
      <c r="B16" s="63" t="s">
        <v>137</v>
      </c>
      <c r="C16" s="62" t="s">
        <v>138</v>
      </c>
      <c r="D16" s="62">
        <v>40</v>
      </c>
      <c r="E16" s="61">
        <v>37</v>
      </c>
      <c r="F16" s="61">
        <v>5</v>
      </c>
      <c r="G16" s="62">
        <f t="shared" si="0"/>
        <v>72</v>
      </c>
    </row>
    <row r="17" spans="1:7" x14ac:dyDescent="0.25">
      <c r="A17" s="60" t="s">
        <v>117</v>
      </c>
      <c r="B17" s="60" t="s">
        <v>103</v>
      </c>
      <c r="C17" s="61" t="s">
        <v>136</v>
      </c>
      <c r="D17" s="61">
        <v>50</v>
      </c>
      <c r="E17" s="61">
        <v>47</v>
      </c>
      <c r="F17" s="61">
        <v>7</v>
      </c>
      <c r="G17" s="62">
        <f t="shared" si="0"/>
        <v>90</v>
      </c>
    </row>
    <row r="18" spans="1:7" x14ac:dyDescent="0.25">
      <c r="A18" s="60" t="s">
        <v>117</v>
      </c>
      <c r="B18" s="63" t="s">
        <v>103</v>
      </c>
      <c r="C18" s="62" t="s">
        <v>136</v>
      </c>
      <c r="D18" s="62">
        <v>10</v>
      </c>
      <c r="E18" s="61">
        <v>7</v>
      </c>
      <c r="F18" s="61">
        <v>1</v>
      </c>
      <c r="G18" s="62">
        <f t="shared" si="0"/>
        <v>16</v>
      </c>
    </row>
    <row r="19" spans="1:7" x14ac:dyDescent="0.25">
      <c r="A19" s="60" t="s">
        <v>117</v>
      </c>
      <c r="B19" s="63" t="s">
        <v>137</v>
      </c>
      <c r="C19" s="62" t="s">
        <v>138</v>
      </c>
      <c r="D19" s="62">
        <v>20</v>
      </c>
      <c r="E19" s="61">
        <v>3</v>
      </c>
      <c r="F19" s="61">
        <v>2</v>
      </c>
      <c r="G19" s="62">
        <f t="shared" si="0"/>
        <v>21</v>
      </c>
    </row>
    <row r="20" spans="1:7" x14ac:dyDescent="0.25">
      <c r="A20" s="60" t="s">
        <v>118</v>
      </c>
      <c r="B20" s="60" t="s">
        <v>103</v>
      </c>
      <c r="C20" s="61" t="s">
        <v>136</v>
      </c>
      <c r="D20" s="61">
        <v>68</v>
      </c>
      <c r="E20" s="61">
        <v>15</v>
      </c>
      <c r="F20" s="61">
        <v>9</v>
      </c>
      <c r="G20" s="62">
        <f t="shared" si="0"/>
        <v>74</v>
      </c>
    </row>
    <row r="21" spans="1:7" x14ac:dyDescent="0.25">
      <c r="A21" s="60" t="s">
        <v>118</v>
      </c>
      <c r="B21" s="63" t="s">
        <v>103</v>
      </c>
      <c r="C21" s="62" t="s">
        <v>136</v>
      </c>
      <c r="D21" s="62">
        <v>99</v>
      </c>
      <c r="E21" s="61">
        <v>10</v>
      </c>
      <c r="F21" s="61">
        <v>7</v>
      </c>
      <c r="G21" s="62">
        <f t="shared" si="0"/>
        <v>102</v>
      </c>
    </row>
    <row r="22" spans="1:7" x14ac:dyDescent="0.25">
      <c r="A22" s="60" t="s">
        <v>118</v>
      </c>
      <c r="B22" s="63" t="s">
        <v>137</v>
      </c>
      <c r="C22" s="62" t="s">
        <v>138</v>
      </c>
      <c r="D22" s="62">
        <v>12</v>
      </c>
      <c r="E22" s="61">
        <v>9</v>
      </c>
      <c r="F22" s="61">
        <v>8</v>
      </c>
      <c r="G22" s="62">
        <f t="shared" si="0"/>
        <v>13</v>
      </c>
    </row>
  </sheetData>
  <mergeCells count="6">
    <mergeCell ref="A1:K1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6"/>
  <sheetViews>
    <sheetView workbookViewId="0">
      <selection activeCell="F21" sqref="F21"/>
    </sheetView>
  </sheetViews>
  <sheetFormatPr baseColWidth="10" defaultColWidth="11.42578125" defaultRowHeight="15" x14ac:dyDescent="0.25"/>
  <cols>
    <col min="1" max="1" width="11.42578125" style="20"/>
    <col min="2" max="2" width="12.85546875" style="20" bestFit="1" customWidth="1"/>
    <col min="3" max="16384" width="11.42578125" style="20"/>
  </cols>
  <sheetData>
    <row r="1" spans="1:12" x14ac:dyDescent="0.25">
      <c r="A1" s="143" t="s">
        <v>182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3" spans="1:12" ht="45" x14ac:dyDescent="0.25">
      <c r="A3" s="55" t="s">
        <v>40</v>
      </c>
      <c r="B3" s="55" t="s">
        <v>122</v>
      </c>
      <c r="C3" s="55" t="s">
        <v>123</v>
      </c>
      <c r="D3" s="55" t="s">
        <v>124</v>
      </c>
      <c r="E3" s="55" t="s">
        <v>125</v>
      </c>
      <c r="F3" s="55" t="s">
        <v>126</v>
      </c>
    </row>
    <row r="4" spans="1:12" x14ac:dyDescent="0.25">
      <c r="A4" s="43" t="s">
        <v>204</v>
      </c>
      <c r="B4" s="43" t="s">
        <v>206</v>
      </c>
      <c r="C4" s="115">
        <v>181.74629999999985</v>
      </c>
      <c r="D4" s="117">
        <v>181.74629999999985</v>
      </c>
      <c r="E4" s="34"/>
      <c r="F4" s="44"/>
    </row>
    <row r="5" spans="1:12" x14ac:dyDescent="0.25">
      <c r="A5" s="43" t="s">
        <v>205</v>
      </c>
      <c r="B5" s="56" t="s">
        <v>207</v>
      </c>
      <c r="C5" s="116">
        <v>93.105150000000037</v>
      </c>
      <c r="D5" s="117">
        <v>93.105150000000037</v>
      </c>
      <c r="E5" s="34"/>
      <c r="F5" s="44"/>
    </row>
    <row r="6" spans="1:12" x14ac:dyDescent="0.25">
      <c r="A6" s="171" t="s">
        <v>127</v>
      </c>
      <c r="B6" s="171"/>
      <c r="C6" s="118">
        <f>SUM(C4:C5)</f>
        <v>274.85144999999989</v>
      </c>
      <c r="D6" s="118">
        <f t="shared" ref="D6" si="0">SUM(D4:D5)</f>
        <v>274.85144999999989</v>
      </c>
      <c r="E6" s="118"/>
      <c r="F6" s="118"/>
    </row>
  </sheetData>
  <mergeCells count="2">
    <mergeCell ref="A6:B6"/>
    <mergeCell ref="A1:L1"/>
  </mergeCells>
  <phoneticPr fontId="15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4.85546875" style="20" customWidth="1"/>
    <col min="3" max="3" width="21.7109375" style="20" bestFit="1" customWidth="1"/>
    <col min="4" max="4" width="11.42578125" style="20"/>
    <col min="5" max="5" width="12" style="20" bestFit="1" customWidth="1"/>
    <col min="6" max="16384" width="11.42578125" style="20"/>
  </cols>
  <sheetData>
    <row r="1" spans="1:8" x14ac:dyDescent="0.25">
      <c r="B1" s="148" t="s">
        <v>184</v>
      </c>
      <c r="C1" s="148"/>
      <c r="D1" s="148"/>
      <c r="E1" s="148"/>
    </row>
    <row r="3" spans="1:8" x14ac:dyDescent="0.25">
      <c r="A3" s="3" t="s">
        <v>62</v>
      </c>
      <c r="B3" s="3" t="s">
        <v>13</v>
      </c>
      <c r="C3" s="177" t="s">
        <v>53</v>
      </c>
      <c r="D3" s="177"/>
      <c r="E3" s="14" t="s">
        <v>54</v>
      </c>
    </row>
    <row r="4" spans="1:8" x14ac:dyDescent="0.25">
      <c r="A4" s="175">
        <v>526</v>
      </c>
      <c r="B4" s="172" t="s">
        <v>15</v>
      </c>
      <c r="C4" s="1" t="s">
        <v>55</v>
      </c>
      <c r="D4" s="89"/>
      <c r="E4" s="178"/>
    </row>
    <row r="5" spans="1:8" x14ac:dyDescent="0.25">
      <c r="A5" s="175"/>
      <c r="B5" s="172"/>
      <c r="C5" s="1" t="s">
        <v>56</v>
      </c>
      <c r="D5" s="89"/>
      <c r="E5" s="178"/>
    </row>
    <row r="6" spans="1:8" x14ac:dyDescent="0.25">
      <c r="A6" s="175"/>
      <c r="B6" s="172" t="s">
        <v>16</v>
      </c>
      <c r="C6" s="1" t="s">
        <v>55</v>
      </c>
      <c r="D6" s="89"/>
      <c r="E6" s="178"/>
    </row>
    <row r="7" spans="1:8" x14ac:dyDescent="0.25">
      <c r="A7" s="175"/>
      <c r="B7" s="172"/>
      <c r="C7" s="1" t="s">
        <v>56</v>
      </c>
      <c r="D7" s="89"/>
      <c r="E7" s="178"/>
      <c r="G7" s="93"/>
      <c r="H7" s="93"/>
    </row>
    <row r="8" spans="1:8" x14ac:dyDescent="0.25">
      <c r="A8" s="175"/>
      <c r="B8" s="172" t="s">
        <v>57</v>
      </c>
      <c r="C8" s="1" t="s">
        <v>58</v>
      </c>
      <c r="D8" s="4"/>
      <c r="E8" s="176"/>
    </row>
    <row r="9" spans="1:8" x14ac:dyDescent="0.25">
      <c r="A9" s="175"/>
      <c r="B9" s="172"/>
      <c r="C9" s="1" t="s">
        <v>59</v>
      </c>
      <c r="D9" s="4"/>
      <c r="E9" s="176"/>
    </row>
  </sheetData>
  <mergeCells count="9">
    <mergeCell ref="A4:A9"/>
    <mergeCell ref="B8:B9"/>
    <mergeCell ref="E8:E9"/>
    <mergeCell ref="B1:E1"/>
    <mergeCell ref="C3:D3"/>
    <mergeCell ref="B4:B5"/>
    <mergeCell ref="E4:E5"/>
    <mergeCell ref="B6:B7"/>
    <mergeCell ref="E6:E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6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1" width="26.28515625" style="20" customWidth="1"/>
    <col min="2" max="3" width="11.42578125" style="20"/>
    <col min="4" max="4" width="13.140625" style="20" customWidth="1"/>
    <col min="5" max="5" width="15.5703125" style="20" customWidth="1"/>
    <col min="6" max="6" width="11.42578125" style="20"/>
    <col min="7" max="7" width="14.42578125" style="20" customWidth="1"/>
    <col min="8" max="8" width="16.28515625" style="20" customWidth="1"/>
    <col min="9" max="16384" width="11.42578125" style="20"/>
  </cols>
  <sheetData>
    <row r="1" spans="1:10" ht="15" customHeight="1" x14ac:dyDescent="0.25">
      <c r="A1" s="143" t="s">
        <v>183</v>
      </c>
      <c r="B1" s="143"/>
      <c r="C1" s="143"/>
      <c r="D1" s="143"/>
      <c r="E1" s="143"/>
      <c r="F1" s="143"/>
      <c r="G1" s="143"/>
      <c r="H1" s="143"/>
      <c r="I1" s="143"/>
    </row>
    <row r="3" spans="1:10" ht="45" x14ac:dyDescent="0.25">
      <c r="A3" s="48" t="s">
        <v>61</v>
      </c>
      <c r="B3" s="48" t="s">
        <v>84</v>
      </c>
      <c r="C3" s="48" t="s">
        <v>128</v>
      </c>
      <c r="D3" s="48" t="s">
        <v>129</v>
      </c>
      <c r="E3" s="48" t="s">
        <v>130</v>
      </c>
      <c r="F3" s="48" t="s">
        <v>131</v>
      </c>
    </row>
    <row r="4" spans="1:10" x14ac:dyDescent="0.25">
      <c r="A4" s="31"/>
      <c r="B4" s="31"/>
      <c r="C4" s="31"/>
      <c r="D4" s="31"/>
      <c r="E4" s="31"/>
      <c r="F4" s="31"/>
    </row>
    <row r="5" spans="1:10" x14ac:dyDescent="0.25">
      <c r="A5" s="31"/>
      <c r="B5" s="31"/>
      <c r="C5" s="31"/>
      <c r="D5" s="31"/>
      <c r="E5" s="31"/>
      <c r="F5" s="31"/>
    </row>
    <row r="11" spans="1:10" ht="45" x14ac:dyDescent="0.25">
      <c r="A11" s="49" t="s">
        <v>152</v>
      </c>
      <c r="B11" s="50" t="s">
        <v>60</v>
      </c>
      <c r="C11" s="50" t="s">
        <v>61</v>
      </c>
      <c r="D11" s="50" t="s">
        <v>84</v>
      </c>
      <c r="E11" s="50" t="s">
        <v>85</v>
      </c>
      <c r="F11" s="50" t="s">
        <v>86</v>
      </c>
      <c r="G11" s="50" t="s">
        <v>87</v>
      </c>
      <c r="H11" s="50" t="s">
        <v>88</v>
      </c>
      <c r="I11" s="50" t="s">
        <v>129</v>
      </c>
      <c r="J11" s="50" t="s">
        <v>128</v>
      </c>
    </row>
    <row r="12" spans="1:10" x14ac:dyDescent="0.25">
      <c r="A12" s="51"/>
      <c r="B12" s="52"/>
      <c r="C12" s="52"/>
      <c r="D12" s="52"/>
      <c r="E12" s="53"/>
      <c r="F12" s="52"/>
      <c r="G12" s="52"/>
      <c r="H12" s="52"/>
      <c r="I12" s="54"/>
      <c r="J12" s="54"/>
    </row>
    <row r="13" spans="1:10" x14ac:dyDescent="0.25">
      <c r="A13" s="51"/>
      <c r="B13" s="52"/>
      <c r="C13" s="52"/>
      <c r="D13" s="52"/>
      <c r="E13" s="53"/>
      <c r="F13" s="54"/>
      <c r="G13" s="52"/>
      <c r="H13" s="54"/>
      <c r="I13" s="52"/>
      <c r="J13" s="52"/>
    </row>
    <row r="14" spans="1:10" x14ac:dyDescent="0.25">
      <c r="A14" s="5"/>
      <c r="B14" s="45"/>
      <c r="C14" s="45"/>
      <c r="D14" s="45"/>
      <c r="E14" s="45"/>
      <c r="F14" s="45"/>
      <c r="G14" s="45"/>
      <c r="H14" s="45"/>
      <c r="I14" s="45"/>
      <c r="J14" s="45"/>
    </row>
    <row r="16" spans="1:10" x14ac:dyDescent="0.25">
      <c r="A16" s="20" t="s">
        <v>153</v>
      </c>
    </row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N34"/>
  <sheetViews>
    <sheetView topLeftCell="A19" zoomScale="90" zoomScaleNormal="90" workbookViewId="0">
      <selection activeCell="A25" sqref="A25:J34"/>
    </sheetView>
  </sheetViews>
  <sheetFormatPr baseColWidth="10" defaultColWidth="11.42578125" defaultRowHeight="15" x14ac:dyDescent="0.25"/>
  <cols>
    <col min="1" max="1" width="11.42578125" style="20"/>
    <col min="2" max="2" width="16.140625" style="20" customWidth="1"/>
    <col min="3" max="4" width="6.28515625" style="20" bestFit="1" customWidth="1"/>
    <col min="5" max="14" width="6.42578125" style="20" bestFit="1" customWidth="1"/>
    <col min="15" max="15" width="4.85546875" style="20" bestFit="1" customWidth="1"/>
    <col min="16" max="16384" width="11.42578125" style="20"/>
  </cols>
  <sheetData>
    <row r="1" spans="1:14" x14ac:dyDescent="0.25">
      <c r="A1" s="148" t="s">
        <v>91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 x14ac:dyDescent="0.25">
      <c r="A2" s="125"/>
      <c r="B2" s="17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x14ac:dyDescent="0.25">
      <c r="C3" s="147" t="s">
        <v>0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14" ht="48.75" x14ac:dyDescent="0.25">
      <c r="C4" s="21" t="s">
        <v>1</v>
      </c>
      <c r="D4" s="21" t="s">
        <v>2</v>
      </c>
      <c r="E4" s="21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21" t="s">
        <v>186</v>
      </c>
      <c r="L4" s="21" t="s">
        <v>187</v>
      </c>
      <c r="M4" s="21" t="s">
        <v>11</v>
      </c>
      <c r="N4" s="21" t="s">
        <v>12</v>
      </c>
    </row>
    <row r="5" spans="1:14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36">
        <v>0.85416666666666596</v>
      </c>
      <c r="N5" s="136">
        <v>0.91666666666666663</v>
      </c>
    </row>
    <row r="6" spans="1:14" ht="18" customHeight="1" x14ac:dyDescent="0.25">
      <c r="A6" s="3" t="s">
        <v>13</v>
      </c>
      <c r="B6" s="14" t="s">
        <v>14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36">
        <v>0.91665509259259259</v>
      </c>
      <c r="N6" s="136">
        <v>0.99998842592592585</v>
      </c>
    </row>
    <row r="7" spans="1:14" x14ac:dyDescent="0.25">
      <c r="A7" s="121" t="s">
        <v>15</v>
      </c>
      <c r="B7" s="6" t="s">
        <v>164</v>
      </c>
      <c r="C7" s="78">
        <v>0</v>
      </c>
      <c r="D7" s="78">
        <v>0</v>
      </c>
      <c r="E7" s="78">
        <v>94.000000000001521</v>
      </c>
      <c r="F7" s="78">
        <v>62.666666666664661</v>
      </c>
      <c r="G7" s="78">
        <v>94</v>
      </c>
      <c r="H7" s="78">
        <v>78.3333333333333</v>
      </c>
      <c r="I7" s="78">
        <v>62.666666666666664</v>
      </c>
      <c r="J7" s="78">
        <v>75.19999999999979</v>
      </c>
      <c r="K7" s="78">
        <v>70.500000000000256</v>
      </c>
      <c r="L7" s="78">
        <v>94.000000000000455</v>
      </c>
      <c r="M7" s="131">
        <v>62.666666666665996</v>
      </c>
      <c r="N7" s="131">
        <v>47</v>
      </c>
    </row>
    <row r="8" spans="1:14" x14ac:dyDescent="0.25">
      <c r="A8" s="121" t="s">
        <v>15</v>
      </c>
      <c r="B8" s="6" t="str">
        <f>+'3'!B8</f>
        <v>526R</v>
      </c>
      <c r="C8" s="78">
        <v>0</v>
      </c>
      <c r="D8" s="78">
        <v>0</v>
      </c>
      <c r="E8" s="78">
        <v>94.000000000001521</v>
      </c>
      <c r="F8" s="78">
        <v>93.999999999996987</v>
      </c>
      <c r="G8" s="78">
        <v>62.666666666666664</v>
      </c>
      <c r="H8" s="78">
        <v>78.3333333333333</v>
      </c>
      <c r="I8" s="78">
        <v>62.666666666666664</v>
      </c>
      <c r="J8" s="78">
        <v>93.99999999999973</v>
      </c>
      <c r="K8" s="78">
        <v>70.500000000000256</v>
      </c>
      <c r="L8" s="78">
        <v>70.500000000000341</v>
      </c>
      <c r="M8" s="131">
        <v>93.999999999999005</v>
      </c>
      <c r="N8" s="131">
        <v>23.5</v>
      </c>
    </row>
    <row r="9" spans="1:14" x14ac:dyDescent="0.25">
      <c r="A9" s="121" t="s">
        <v>16</v>
      </c>
      <c r="B9" s="6" t="str">
        <f>+B7</f>
        <v>526I</v>
      </c>
      <c r="C9" s="131">
        <v>0</v>
      </c>
      <c r="D9" s="131">
        <v>0</v>
      </c>
      <c r="E9" s="131">
        <v>0</v>
      </c>
      <c r="F9" s="131">
        <v>0</v>
      </c>
      <c r="G9" s="131">
        <v>0</v>
      </c>
      <c r="H9" s="131">
        <v>0</v>
      </c>
      <c r="I9" s="131">
        <v>0</v>
      </c>
      <c r="J9" s="131">
        <v>0</v>
      </c>
      <c r="K9" s="131">
        <v>0</v>
      </c>
      <c r="L9" s="131">
        <v>0</v>
      </c>
      <c r="M9" s="131">
        <v>0</v>
      </c>
      <c r="N9" s="131">
        <v>0</v>
      </c>
    </row>
    <row r="10" spans="1:14" x14ac:dyDescent="0.25">
      <c r="A10" s="121" t="s">
        <v>16</v>
      </c>
      <c r="B10" s="6" t="str">
        <f>+B8</f>
        <v>526R</v>
      </c>
      <c r="C10" s="131">
        <v>0</v>
      </c>
      <c r="D10" s="131">
        <v>0</v>
      </c>
      <c r="E10" s="131">
        <v>94</v>
      </c>
      <c r="F10" s="131">
        <v>94</v>
      </c>
      <c r="G10" s="131">
        <v>94</v>
      </c>
      <c r="H10" s="131">
        <v>78.333333333333343</v>
      </c>
      <c r="I10" s="131">
        <v>62.666666666666664</v>
      </c>
      <c r="J10" s="131">
        <v>75.2</v>
      </c>
      <c r="K10" s="131">
        <v>70.5</v>
      </c>
      <c r="L10" s="131">
        <v>94</v>
      </c>
      <c r="M10" s="131">
        <v>93.999999999999005</v>
      </c>
      <c r="N10" s="131">
        <v>23.5</v>
      </c>
    </row>
    <row r="11" spans="1:14" x14ac:dyDescent="0.25">
      <c r="A11" s="122" t="s">
        <v>17</v>
      </c>
      <c r="B11" s="98" t="str">
        <f>+B9</f>
        <v>526I</v>
      </c>
      <c r="C11" s="110">
        <f t="shared" ref="C11:N12" si="0">IFERROR((C9/C7)-1,0)</f>
        <v>0</v>
      </c>
      <c r="D11" s="110">
        <f t="shared" si="0"/>
        <v>0</v>
      </c>
      <c r="E11" s="110">
        <f t="shared" si="0"/>
        <v>-1</v>
      </c>
      <c r="F11" s="110">
        <f t="shared" si="0"/>
        <v>-1</v>
      </c>
      <c r="G11" s="110">
        <f t="shared" si="0"/>
        <v>-1</v>
      </c>
      <c r="H11" s="110">
        <f t="shared" si="0"/>
        <v>-1</v>
      </c>
      <c r="I11" s="110">
        <f t="shared" si="0"/>
        <v>-1</v>
      </c>
      <c r="J11" s="110">
        <f t="shared" si="0"/>
        <v>-1</v>
      </c>
      <c r="K11" s="110">
        <f t="shared" si="0"/>
        <v>-1</v>
      </c>
      <c r="L11" s="110">
        <f t="shared" si="0"/>
        <v>-1</v>
      </c>
      <c r="M11" s="110">
        <f t="shared" si="0"/>
        <v>-1</v>
      </c>
      <c r="N11" s="110">
        <f t="shared" si="0"/>
        <v>-1</v>
      </c>
    </row>
    <row r="12" spans="1:14" x14ac:dyDescent="0.25">
      <c r="A12" s="122" t="s">
        <v>17</v>
      </c>
      <c r="B12" s="98" t="str">
        <f>+B10</f>
        <v>526R</v>
      </c>
      <c r="C12" s="110">
        <f t="shared" si="0"/>
        <v>0</v>
      </c>
      <c r="D12" s="110">
        <f t="shared" si="0"/>
        <v>0</v>
      </c>
      <c r="E12" s="110">
        <f t="shared" si="0"/>
        <v>-1.6209256159527285E-14</v>
      </c>
      <c r="F12" s="110">
        <f t="shared" si="0"/>
        <v>3.1974423109204508E-14</v>
      </c>
      <c r="G12" s="110">
        <f t="shared" si="0"/>
        <v>0.5</v>
      </c>
      <c r="H12" s="110">
        <f t="shared" si="0"/>
        <v>4.4408920985006262E-16</v>
      </c>
      <c r="I12" s="110">
        <f t="shared" si="0"/>
        <v>0</v>
      </c>
      <c r="J12" s="110">
        <f t="shared" si="0"/>
        <v>-0.19999999999999762</v>
      </c>
      <c r="K12" s="110">
        <f t="shared" si="0"/>
        <v>-3.6637359812630166E-15</v>
      </c>
      <c r="L12" s="110">
        <f t="shared" si="0"/>
        <v>0.33333333333332682</v>
      </c>
      <c r="M12" s="110">
        <f t="shared" si="0"/>
        <v>0</v>
      </c>
      <c r="N12" s="110">
        <f t="shared" si="0"/>
        <v>0</v>
      </c>
    </row>
    <row r="14" spans="1:14" x14ac:dyDescent="0.25">
      <c r="C14" s="149" t="s">
        <v>201</v>
      </c>
      <c r="D14" s="149"/>
      <c r="E14" s="149"/>
      <c r="F14" s="149"/>
      <c r="G14" s="149"/>
      <c r="H14" s="149"/>
      <c r="I14" s="149"/>
      <c r="J14" s="149"/>
      <c r="K14" s="149"/>
    </row>
    <row r="15" spans="1:14" ht="71.25" x14ac:dyDescent="0.25">
      <c r="C15" s="23" t="s">
        <v>73</v>
      </c>
      <c r="D15" s="23" t="s">
        <v>74</v>
      </c>
      <c r="E15" s="23" t="s">
        <v>75</v>
      </c>
      <c r="F15" s="24" t="s">
        <v>34</v>
      </c>
      <c r="G15" s="23" t="s">
        <v>35</v>
      </c>
      <c r="H15" s="23" t="s">
        <v>76</v>
      </c>
      <c r="I15" s="23" t="s">
        <v>36</v>
      </c>
      <c r="J15" s="23" t="s">
        <v>77</v>
      </c>
      <c r="K15" s="25" t="s">
        <v>78</v>
      </c>
    </row>
    <row r="16" spans="1:14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36">
        <v>0.8125</v>
      </c>
      <c r="K16" s="136">
        <v>0.91666666666666663</v>
      </c>
    </row>
    <row r="17" spans="1:11" x14ac:dyDescent="0.25">
      <c r="A17" s="3" t="s">
        <v>13</v>
      </c>
      <c r="B17" s="14" t="s">
        <v>14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36">
        <v>0.91665509259259259</v>
      </c>
      <c r="K17" s="136">
        <v>0.999305555555556</v>
      </c>
    </row>
    <row r="18" spans="1:11" x14ac:dyDescent="0.25">
      <c r="A18" s="121" t="s">
        <v>15</v>
      </c>
      <c r="B18" s="6" t="str">
        <f>+B11</f>
        <v>526I</v>
      </c>
      <c r="C18" s="78">
        <v>0</v>
      </c>
      <c r="D18" s="78">
        <v>0</v>
      </c>
      <c r="E18" s="78">
        <v>93.999999999999275</v>
      </c>
      <c r="F18" s="78">
        <v>75.199999999999747</v>
      </c>
      <c r="G18" s="78">
        <v>62.666666666666664</v>
      </c>
      <c r="H18" s="78">
        <v>78.333333333333343</v>
      </c>
      <c r="I18" s="78">
        <v>73.111111111111114</v>
      </c>
      <c r="J18" s="131">
        <v>94.000000000000043</v>
      </c>
      <c r="K18" s="131">
        <v>47</v>
      </c>
    </row>
    <row r="19" spans="1:11" x14ac:dyDescent="0.25">
      <c r="A19" s="121" t="s">
        <v>15</v>
      </c>
      <c r="B19" s="6" t="str">
        <f>+B12</f>
        <v>526R</v>
      </c>
      <c r="C19" s="78">
        <v>0</v>
      </c>
      <c r="D19" s="78">
        <v>0</v>
      </c>
      <c r="E19" s="78">
        <v>93.999999999999275</v>
      </c>
      <c r="F19" s="78">
        <v>75.199999999999747</v>
      </c>
      <c r="G19" s="78">
        <v>78.333333333333343</v>
      </c>
      <c r="H19" s="78">
        <v>78.333333333333343</v>
      </c>
      <c r="I19" s="78">
        <v>73.111111111111114</v>
      </c>
      <c r="J19" s="131">
        <v>56.40000000000002</v>
      </c>
      <c r="K19" s="131">
        <v>70.5</v>
      </c>
    </row>
    <row r="20" spans="1:11" x14ac:dyDescent="0.25">
      <c r="A20" s="121" t="s">
        <v>16</v>
      </c>
      <c r="B20" s="6" t="str">
        <f>+B18</f>
        <v>526I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  <c r="K20" s="131">
        <v>0</v>
      </c>
    </row>
    <row r="21" spans="1:11" x14ac:dyDescent="0.25">
      <c r="A21" s="121" t="s">
        <v>16</v>
      </c>
      <c r="B21" s="6" t="str">
        <f>+B19</f>
        <v>526R</v>
      </c>
      <c r="C21" s="131">
        <v>0</v>
      </c>
      <c r="D21" s="131">
        <v>0</v>
      </c>
      <c r="E21" s="131">
        <v>94</v>
      </c>
      <c r="F21" s="131">
        <v>75.199999999999989</v>
      </c>
      <c r="G21" s="131">
        <v>78.333333333333357</v>
      </c>
      <c r="H21" s="131">
        <v>78.333333333333343</v>
      </c>
      <c r="I21" s="131">
        <v>73.111111111111114</v>
      </c>
      <c r="J21" s="131">
        <v>56.40000000000002</v>
      </c>
      <c r="K21" s="131">
        <v>70.5</v>
      </c>
    </row>
    <row r="22" spans="1:11" x14ac:dyDescent="0.25">
      <c r="A22" s="122" t="s">
        <v>17</v>
      </c>
      <c r="B22" s="98" t="str">
        <f>+B20</f>
        <v>526I</v>
      </c>
      <c r="C22" s="110">
        <f t="shared" ref="C22:K22" si="1">IFERROR((C20/C18)-1,0)</f>
        <v>0</v>
      </c>
      <c r="D22" s="110">
        <f t="shared" si="1"/>
        <v>0</v>
      </c>
      <c r="E22" s="110">
        <f t="shared" si="1"/>
        <v>-1</v>
      </c>
      <c r="F22" s="110">
        <f t="shared" si="1"/>
        <v>-1</v>
      </c>
      <c r="G22" s="110">
        <f t="shared" si="1"/>
        <v>-1</v>
      </c>
      <c r="H22" s="110">
        <f t="shared" si="1"/>
        <v>-1</v>
      </c>
      <c r="I22" s="110">
        <f t="shared" si="1"/>
        <v>-1</v>
      </c>
      <c r="J22" s="110">
        <f t="shared" si="1"/>
        <v>-1</v>
      </c>
      <c r="K22" s="110">
        <f t="shared" si="1"/>
        <v>-1</v>
      </c>
    </row>
    <row r="23" spans="1:11" x14ac:dyDescent="0.25">
      <c r="A23" s="122" t="s">
        <v>17</v>
      </c>
      <c r="B23" s="98" t="str">
        <f>+B21</f>
        <v>526R</v>
      </c>
      <c r="C23" s="110">
        <f t="shared" ref="C23:K23" si="2">IFERROR((C21/C19)-1,0)</f>
        <v>0</v>
      </c>
      <c r="D23" s="110">
        <f t="shared" si="2"/>
        <v>0</v>
      </c>
      <c r="E23" s="110">
        <f t="shared" si="2"/>
        <v>7.7715611723760958E-15</v>
      </c>
      <c r="F23" s="110">
        <f t="shared" si="2"/>
        <v>3.1086244689504383E-15</v>
      </c>
      <c r="G23" s="110">
        <f t="shared" si="2"/>
        <v>2.2204460492503131E-16</v>
      </c>
      <c r="H23" s="110">
        <f t="shared" si="2"/>
        <v>0</v>
      </c>
      <c r="I23" s="110">
        <f t="shared" si="2"/>
        <v>0</v>
      </c>
      <c r="J23" s="110">
        <f t="shared" si="2"/>
        <v>0</v>
      </c>
      <c r="K23" s="110">
        <f t="shared" si="2"/>
        <v>0</v>
      </c>
    </row>
    <row r="25" spans="1:11" x14ac:dyDescent="0.25">
      <c r="C25" s="150" t="s">
        <v>202</v>
      </c>
      <c r="D25" s="150"/>
      <c r="E25" s="150"/>
      <c r="F25" s="150"/>
      <c r="G25" s="150"/>
      <c r="H25" s="150"/>
      <c r="I25" s="150"/>
      <c r="J25" s="150"/>
    </row>
    <row r="26" spans="1:11" ht="77.25" x14ac:dyDescent="0.25">
      <c r="C26" s="26" t="s">
        <v>79</v>
      </c>
      <c r="D26" s="26" t="s">
        <v>80</v>
      </c>
      <c r="E26" s="26" t="s">
        <v>81</v>
      </c>
      <c r="F26" s="27" t="s">
        <v>37</v>
      </c>
      <c r="G26" s="27" t="s">
        <v>38</v>
      </c>
      <c r="H26" s="26" t="s">
        <v>39</v>
      </c>
      <c r="I26" s="26" t="s">
        <v>82</v>
      </c>
      <c r="J26" s="28" t="s">
        <v>83</v>
      </c>
    </row>
    <row r="27" spans="1:11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36">
        <v>0.875</v>
      </c>
      <c r="J27" s="136">
        <v>0.91666666666666663</v>
      </c>
    </row>
    <row r="28" spans="1:11" x14ac:dyDescent="0.25">
      <c r="A28" s="3" t="s">
        <v>13</v>
      </c>
      <c r="B28" s="14" t="s">
        <v>14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36">
        <v>0.91665509259259259</v>
      </c>
      <c r="J28" s="136">
        <v>0.999305555555556</v>
      </c>
    </row>
    <row r="29" spans="1:11" x14ac:dyDescent="0.25">
      <c r="A29" s="121" t="s">
        <v>15</v>
      </c>
      <c r="B29" s="6" t="str">
        <f t="shared" ref="B29:B34" si="3">+B18</f>
        <v>526I</v>
      </c>
      <c r="C29" s="78">
        <v>0</v>
      </c>
      <c r="D29" s="78">
        <v>0</v>
      </c>
      <c r="E29" s="78">
        <v>0</v>
      </c>
      <c r="F29" s="78">
        <v>68.363636363636374</v>
      </c>
      <c r="G29" s="78">
        <v>65.799999999999983</v>
      </c>
      <c r="H29" s="78">
        <v>78.333333333333343</v>
      </c>
      <c r="I29" s="131">
        <v>94.000000000000085</v>
      </c>
      <c r="J29" s="131">
        <v>47</v>
      </c>
    </row>
    <row r="30" spans="1:11" x14ac:dyDescent="0.25">
      <c r="A30" s="121" t="s">
        <v>15</v>
      </c>
      <c r="B30" s="6" t="str">
        <f t="shared" si="3"/>
        <v>526R</v>
      </c>
      <c r="C30" s="78">
        <v>0</v>
      </c>
      <c r="D30" s="78">
        <v>0</v>
      </c>
      <c r="E30" s="78">
        <v>23.499999999999812</v>
      </c>
      <c r="F30" s="78">
        <v>68.363636363636374</v>
      </c>
      <c r="G30" s="78">
        <v>65.799999999999983</v>
      </c>
      <c r="H30" s="78">
        <v>78.333333333333343</v>
      </c>
      <c r="I30" s="131">
        <v>47.000000000000043</v>
      </c>
      <c r="J30" s="131">
        <v>47</v>
      </c>
    </row>
    <row r="31" spans="1:11" x14ac:dyDescent="0.25">
      <c r="A31" s="121" t="s">
        <v>16</v>
      </c>
      <c r="B31" s="6" t="str">
        <f t="shared" si="3"/>
        <v>526I</v>
      </c>
      <c r="C31" s="131">
        <v>0</v>
      </c>
      <c r="D31" s="131">
        <v>0</v>
      </c>
      <c r="E31" s="131">
        <v>0</v>
      </c>
      <c r="F31" s="131">
        <v>0</v>
      </c>
      <c r="G31" s="131">
        <v>0</v>
      </c>
      <c r="H31" s="131">
        <v>0</v>
      </c>
      <c r="I31" s="131">
        <v>0</v>
      </c>
      <c r="J31" s="131">
        <v>0</v>
      </c>
    </row>
    <row r="32" spans="1:11" x14ac:dyDescent="0.25">
      <c r="A32" s="121" t="s">
        <v>16</v>
      </c>
      <c r="B32" s="6" t="str">
        <f t="shared" si="3"/>
        <v>526R</v>
      </c>
      <c r="C32" s="131">
        <v>0</v>
      </c>
      <c r="D32" s="131">
        <v>0</v>
      </c>
      <c r="E32" s="131">
        <v>23.499999999999812</v>
      </c>
      <c r="F32" s="131">
        <v>68.36363636363636</v>
      </c>
      <c r="G32" s="131">
        <v>65.8</v>
      </c>
      <c r="H32" s="131">
        <v>78.333333333333343</v>
      </c>
      <c r="I32" s="131">
        <v>47</v>
      </c>
      <c r="J32" s="131">
        <v>47</v>
      </c>
    </row>
    <row r="33" spans="1:10" x14ac:dyDescent="0.25">
      <c r="A33" s="122" t="s">
        <v>17</v>
      </c>
      <c r="B33" s="98" t="str">
        <f t="shared" si="3"/>
        <v>526I</v>
      </c>
      <c r="C33" s="110">
        <f t="shared" ref="C33:J34" si="4">IFERROR((C31/C29)-1,0)</f>
        <v>0</v>
      </c>
      <c r="D33" s="110">
        <f t="shared" si="4"/>
        <v>0</v>
      </c>
      <c r="E33" s="110">
        <f t="shared" si="4"/>
        <v>0</v>
      </c>
      <c r="F33" s="110">
        <f t="shared" si="4"/>
        <v>-1</v>
      </c>
      <c r="G33" s="110">
        <f t="shared" si="4"/>
        <v>-1</v>
      </c>
      <c r="H33" s="110">
        <f t="shared" si="4"/>
        <v>-1</v>
      </c>
      <c r="I33" s="110">
        <f t="shared" si="4"/>
        <v>-1</v>
      </c>
      <c r="J33" s="110">
        <f t="shared" si="4"/>
        <v>-1</v>
      </c>
    </row>
    <row r="34" spans="1:10" x14ac:dyDescent="0.25">
      <c r="A34" s="122" t="s">
        <v>17</v>
      </c>
      <c r="B34" s="98" t="str">
        <f t="shared" si="3"/>
        <v>526R</v>
      </c>
      <c r="C34" s="110">
        <f t="shared" si="4"/>
        <v>0</v>
      </c>
      <c r="D34" s="110">
        <f t="shared" si="4"/>
        <v>0</v>
      </c>
      <c r="E34" s="110">
        <f t="shared" si="4"/>
        <v>0</v>
      </c>
      <c r="F34" s="110">
        <f t="shared" si="4"/>
        <v>-2.2204460492503131E-16</v>
      </c>
      <c r="G34" s="110">
        <f t="shared" si="4"/>
        <v>2.2204460492503131E-16</v>
      </c>
      <c r="H34" s="110">
        <f t="shared" si="4"/>
        <v>0</v>
      </c>
      <c r="I34" s="110">
        <f t="shared" si="4"/>
        <v>-8.8817841970012523E-16</v>
      </c>
      <c r="J34" s="110">
        <f t="shared" si="4"/>
        <v>0</v>
      </c>
    </row>
  </sheetData>
  <mergeCells count="4">
    <mergeCell ref="C3:N3"/>
    <mergeCell ref="A1:N1"/>
    <mergeCell ref="C14:K14"/>
    <mergeCell ref="C25:J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N12"/>
  <sheetViews>
    <sheetView zoomScale="90" zoomScaleNormal="90" workbookViewId="0">
      <selection activeCell="K17" sqref="K17"/>
    </sheetView>
  </sheetViews>
  <sheetFormatPr baseColWidth="10" defaultColWidth="11.42578125" defaultRowHeight="15" x14ac:dyDescent="0.25"/>
  <cols>
    <col min="1" max="1" width="11.42578125" style="20"/>
    <col min="2" max="2" width="16.28515625" style="20" customWidth="1"/>
    <col min="3" max="3" width="7.28515625" style="20" customWidth="1"/>
    <col min="4" max="6" width="7.140625" style="20" customWidth="1"/>
    <col min="7" max="12" width="6.5703125" style="20" bestFit="1" customWidth="1"/>
    <col min="13" max="14" width="6.5703125" style="20" customWidth="1"/>
    <col min="15" max="16384" width="11.42578125" style="20"/>
  </cols>
  <sheetData>
    <row r="1" spans="1:14" x14ac:dyDescent="0.25">
      <c r="A1" s="148" t="s">
        <v>92</v>
      </c>
      <c r="B1" s="148"/>
      <c r="C1" s="148"/>
      <c r="D1" s="148"/>
      <c r="E1" s="148"/>
      <c r="F1" s="148"/>
      <c r="G1" s="148"/>
      <c r="H1" s="148"/>
      <c r="I1" s="148"/>
      <c r="J1" s="148"/>
    </row>
    <row r="3" spans="1:14" x14ac:dyDescent="0.25">
      <c r="A3" s="151"/>
      <c r="B3" s="152"/>
      <c r="C3" s="155" t="s">
        <v>31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7"/>
    </row>
    <row r="4" spans="1:14" ht="40.9" customHeight="1" x14ac:dyDescent="0.25">
      <c r="A4" s="153"/>
      <c r="B4" s="154"/>
      <c r="C4" s="97">
        <v>0.27083333333333331</v>
      </c>
      <c r="D4" s="97">
        <v>0.29166666666666669</v>
      </c>
      <c r="E4" s="97">
        <v>0.3125</v>
      </c>
      <c r="F4" s="97">
        <v>0.33333333333333331</v>
      </c>
      <c r="G4" s="97">
        <v>0.6875</v>
      </c>
      <c r="H4" s="97">
        <v>0.70833333333333337</v>
      </c>
      <c r="I4" s="97">
        <v>0.72916666666666663</v>
      </c>
      <c r="J4" s="97">
        <v>0.75</v>
      </c>
      <c r="K4" s="97">
        <v>0.77083333333333337</v>
      </c>
      <c r="L4" s="97">
        <v>0.79166666666666663</v>
      </c>
      <c r="M4" s="97">
        <v>0.8125</v>
      </c>
      <c r="N4" s="97">
        <v>0.83333333333333337</v>
      </c>
    </row>
    <row r="5" spans="1:14" x14ac:dyDescent="0.25">
      <c r="A5" s="158" t="s">
        <v>13</v>
      </c>
      <c r="B5" s="158" t="s">
        <v>14</v>
      </c>
      <c r="C5" s="90">
        <v>0.27083333333333331</v>
      </c>
      <c r="D5" s="90">
        <v>0.29166666666666669</v>
      </c>
      <c r="E5" s="90">
        <v>0.3125</v>
      </c>
      <c r="F5" s="90">
        <v>0.33333333333333331</v>
      </c>
      <c r="G5" s="90">
        <v>0.6875</v>
      </c>
      <c r="H5" s="90">
        <v>0.70833333333333337</v>
      </c>
      <c r="I5" s="90">
        <v>0.72916666666666663</v>
      </c>
      <c r="J5" s="22">
        <v>0.75</v>
      </c>
      <c r="K5" s="22">
        <v>0.77083333333333337</v>
      </c>
      <c r="L5" s="22">
        <v>0.79166666666666663</v>
      </c>
      <c r="M5" s="22">
        <v>0.8125</v>
      </c>
      <c r="N5" s="22">
        <v>0.83333333333333337</v>
      </c>
    </row>
    <row r="6" spans="1:14" x14ac:dyDescent="0.25">
      <c r="A6" s="158"/>
      <c r="B6" s="158"/>
      <c r="C6" s="22">
        <v>0.29166666666666669</v>
      </c>
      <c r="D6" s="22">
        <v>0.3125</v>
      </c>
      <c r="E6" s="22">
        <v>0.33333333333333331</v>
      </c>
      <c r="F6" s="22">
        <v>0.35416666666666669</v>
      </c>
      <c r="G6" s="22">
        <v>0.70833333333333337</v>
      </c>
      <c r="H6" s="90">
        <v>0.72916666666666663</v>
      </c>
      <c r="I6" s="22">
        <v>0.75</v>
      </c>
      <c r="J6" s="22">
        <v>0.77083333333333337</v>
      </c>
      <c r="K6" s="22">
        <v>0.79166666666666663</v>
      </c>
      <c r="L6" s="22">
        <v>0.8125</v>
      </c>
      <c r="M6" s="22">
        <v>0.83333333333333337</v>
      </c>
      <c r="N6" s="22">
        <v>0.85416666666666663</v>
      </c>
    </row>
    <row r="7" spans="1:14" x14ac:dyDescent="0.25">
      <c r="A7" s="6" t="s">
        <v>15</v>
      </c>
      <c r="B7" s="6" t="str">
        <f>+'4'!B7</f>
        <v>526I</v>
      </c>
      <c r="C7" s="124">
        <v>18.7</v>
      </c>
      <c r="D7" s="124"/>
      <c r="E7" s="124">
        <v>17.21</v>
      </c>
      <c r="F7" s="124">
        <v>19.22</v>
      </c>
      <c r="G7" s="124">
        <v>18.7</v>
      </c>
      <c r="H7" s="124">
        <v>18.28</v>
      </c>
      <c r="I7" s="124"/>
      <c r="J7" s="124">
        <v>18.16</v>
      </c>
      <c r="K7" s="124">
        <v>18.78</v>
      </c>
      <c r="L7" s="124">
        <v>19.309999999999999</v>
      </c>
      <c r="M7" s="124">
        <v>19.87</v>
      </c>
      <c r="N7" s="124">
        <v>19.84</v>
      </c>
    </row>
    <row r="8" spans="1:14" x14ac:dyDescent="0.25">
      <c r="A8" s="6" t="s">
        <v>15</v>
      </c>
      <c r="B8" s="6" t="str">
        <f>+'4'!B8</f>
        <v>526R</v>
      </c>
      <c r="C8" s="124">
        <v>20.88</v>
      </c>
      <c r="D8" s="124">
        <v>18.87</v>
      </c>
      <c r="E8" s="124">
        <v>18.420000000000002</v>
      </c>
      <c r="F8" s="124"/>
      <c r="G8" s="124">
        <v>19.5</v>
      </c>
      <c r="H8" s="124"/>
      <c r="I8" s="124">
        <v>19.87</v>
      </c>
      <c r="J8" s="124">
        <v>18.739999999999998</v>
      </c>
      <c r="K8" s="124">
        <v>18.84</v>
      </c>
      <c r="L8" s="124">
        <v>19.260000000000002</v>
      </c>
      <c r="M8" s="124">
        <v>20.350000000000001</v>
      </c>
      <c r="N8" s="124"/>
    </row>
    <row r="9" spans="1:14" x14ac:dyDescent="0.25">
      <c r="A9" s="6" t="s">
        <v>16</v>
      </c>
      <c r="B9" s="6" t="str">
        <f>+B7</f>
        <v>526I</v>
      </c>
      <c r="C9" s="130">
        <v>17.131065743073044</v>
      </c>
      <c r="D9" s="124"/>
      <c r="E9" s="130">
        <v>15.398538546255505</v>
      </c>
      <c r="F9" s="130">
        <v>18.344680851063828</v>
      </c>
      <c r="G9" s="130">
        <v>17.261508746355684</v>
      </c>
      <c r="H9" s="130">
        <v>17.096351827592407</v>
      </c>
      <c r="I9" s="124"/>
      <c r="J9" s="130">
        <v>17.283758887569419</v>
      </c>
      <c r="K9" s="130">
        <v>17.691608850457783</v>
      </c>
      <c r="L9" s="130">
        <v>18.038985042010573</v>
      </c>
      <c r="M9" s="130">
        <v>19.014236768649774</v>
      </c>
      <c r="N9" s="130">
        <v>18.847997007399204</v>
      </c>
    </row>
    <row r="10" spans="1:14" x14ac:dyDescent="0.25">
      <c r="A10" s="6" t="s">
        <v>16</v>
      </c>
      <c r="B10" s="6" t="str">
        <f>+B8</f>
        <v>526R</v>
      </c>
      <c r="C10" s="124">
        <v>20.88</v>
      </c>
      <c r="D10" s="130">
        <v>17.847060020458102</v>
      </c>
      <c r="E10" s="130">
        <v>16.887741668155591</v>
      </c>
      <c r="F10" s="124"/>
      <c r="G10" s="130">
        <v>18.340934744091228</v>
      </c>
      <c r="H10" s="124"/>
      <c r="I10" s="130">
        <v>19.048490903457004</v>
      </c>
      <c r="J10" s="130">
        <v>18.059076388429258</v>
      </c>
      <c r="K10" s="130">
        <v>17.909204398005873</v>
      </c>
      <c r="L10" s="124">
        <v>19.260000000000002</v>
      </c>
      <c r="M10" s="124">
        <v>20.350000000000001</v>
      </c>
      <c r="N10" s="124"/>
    </row>
    <row r="11" spans="1:14" x14ac:dyDescent="0.25">
      <c r="A11" s="98" t="s">
        <v>17</v>
      </c>
      <c r="B11" s="98" t="str">
        <f>+B9</f>
        <v>526I</v>
      </c>
      <c r="C11" s="110">
        <f t="shared" ref="C11:C12" si="0">-IFERROR((C7/C9)-1,0)</f>
        <v>-9.1584159471301607E-2</v>
      </c>
      <c r="D11" s="110">
        <f t="shared" ref="D11:N11" si="1">-IFERROR((D7/D9)-1,0)</f>
        <v>0</v>
      </c>
      <c r="E11" s="110">
        <f t="shared" si="1"/>
        <v>-0.11763853097507049</v>
      </c>
      <c r="F11" s="110">
        <f t="shared" si="1"/>
        <v>-4.7715147297610727E-2</v>
      </c>
      <c r="G11" s="110">
        <f t="shared" si="1"/>
        <v>-8.3335198260002352E-2</v>
      </c>
      <c r="H11" s="137">
        <f t="shared" si="1"/>
        <v>-6.9233961978792502E-2</v>
      </c>
      <c r="I11" s="110">
        <f t="shared" si="1"/>
        <v>0</v>
      </c>
      <c r="J11" s="110">
        <f t="shared" si="1"/>
        <v>-5.0697369601746756E-2</v>
      </c>
      <c r="K11" s="110">
        <f t="shared" si="1"/>
        <v>-6.1520190658864493E-2</v>
      </c>
      <c r="L11" s="110">
        <f t="shared" si="1"/>
        <v>-7.0459338761542867E-2</v>
      </c>
      <c r="M11" s="110">
        <f t="shared" si="1"/>
        <v>-4.500644657802888E-2</v>
      </c>
      <c r="N11" s="110">
        <f t="shared" si="1"/>
        <v>-5.2631746079509822E-2</v>
      </c>
    </row>
    <row r="12" spans="1:14" x14ac:dyDescent="0.25">
      <c r="A12" s="98" t="s">
        <v>17</v>
      </c>
      <c r="B12" s="98" t="str">
        <f>+B10</f>
        <v>526R</v>
      </c>
      <c r="C12" s="110">
        <f t="shared" si="0"/>
        <v>0</v>
      </c>
      <c r="D12" s="110">
        <f t="shared" ref="D12:N12" si="2">-IFERROR((D8/D10)-1,0)</f>
        <v>-5.731700226083758E-2</v>
      </c>
      <c r="E12" s="110">
        <f t="shared" si="2"/>
        <v>-9.0731985481144362E-2</v>
      </c>
      <c r="F12" s="110">
        <f t="shared" si="2"/>
        <v>0</v>
      </c>
      <c r="G12" s="110">
        <f t="shared" si="2"/>
        <v>-6.3195538945046481E-2</v>
      </c>
      <c r="H12" s="110">
        <f t="shared" si="2"/>
        <v>0</v>
      </c>
      <c r="I12" s="110">
        <f t="shared" si="2"/>
        <v>-4.3127253529249732E-2</v>
      </c>
      <c r="J12" s="110">
        <f t="shared" si="2"/>
        <v>-3.7705339792848847E-2</v>
      </c>
      <c r="K12" s="110">
        <f t="shared" si="2"/>
        <v>-5.1973029136781035E-2</v>
      </c>
      <c r="L12" s="110">
        <f t="shared" si="2"/>
        <v>0</v>
      </c>
      <c r="M12" s="110">
        <f t="shared" si="2"/>
        <v>0</v>
      </c>
      <c r="N12" s="110">
        <f t="shared" si="2"/>
        <v>0</v>
      </c>
    </row>
  </sheetData>
  <mergeCells count="6">
    <mergeCell ref="G1:J1"/>
    <mergeCell ref="A1:F1"/>
    <mergeCell ref="A3:B4"/>
    <mergeCell ref="C3:N3"/>
    <mergeCell ref="A5:A6"/>
    <mergeCell ref="B5:B6"/>
  </mergeCells>
  <conditionalFormatting sqref="C11:N12">
    <cfRule type="cellIs" dxfId="3" priority="3" operator="notEqual">
      <formula>0</formula>
    </cfRule>
    <cfRule type="cellIs" dxfId="2" priority="4" operator="lessThanOrEqual">
      <formula>-0.05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9"/>
  <sheetViews>
    <sheetView workbookViewId="0">
      <selection activeCell="A3" sqref="A3:N9"/>
    </sheetView>
  </sheetViews>
  <sheetFormatPr baseColWidth="10" defaultColWidth="11.42578125" defaultRowHeight="15" x14ac:dyDescent="0.25"/>
  <cols>
    <col min="1" max="1" width="11.42578125" style="20"/>
    <col min="2" max="2" width="16.42578125" style="20" customWidth="1"/>
    <col min="3" max="7" width="5.42578125" style="20" customWidth="1"/>
    <col min="8" max="14" width="5.5703125" style="20" bestFit="1" customWidth="1"/>
    <col min="15" max="16384" width="11.42578125" style="20"/>
  </cols>
  <sheetData>
    <row r="1" spans="1:14" x14ac:dyDescent="0.25">
      <c r="A1" s="148" t="s">
        <v>93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3" spans="1:14" x14ac:dyDescent="0.25">
      <c r="A3" s="151"/>
      <c r="B3" s="152"/>
      <c r="C3" s="147" t="s">
        <v>32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14" ht="48.75" x14ac:dyDescent="0.25">
      <c r="A4" s="151"/>
      <c r="B4" s="152"/>
      <c r="C4" s="29" t="s">
        <v>1</v>
      </c>
      <c r="D4" s="29" t="s">
        <v>2</v>
      </c>
      <c r="E4" s="29" t="s">
        <v>3</v>
      </c>
      <c r="F4" s="29" t="s">
        <v>4</v>
      </c>
      <c r="G4" s="29" t="s">
        <v>5</v>
      </c>
      <c r="H4" s="29" t="s">
        <v>6</v>
      </c>
      <c r="I4" s="29" t="s">
        <v>7</v>
      </c>
      <c r="J4" s="29" t="s">
        <v>8</v>
      </c>
      <c r="K4" s="29" t="s">
        <v>186</v>
      </c>
      <c r="L4" s="29" t="s">
        <v>187</v>
      </c>
      <c r="M4" s="29" t="s">
        <v>11</v>
      </c>
      <c r="N4" s="29" t="s">
        <v>12</v>
      </c>
    </row>
    <row r="5" spans="1:14" x14ac:dyDescent="0.25">
      <c r="A5" s="153"/>
      <c r="B5" s="154"/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36">
        <v>0.85416666666666596</v>
      </c>
      <c r="N5" s="136">
        <v>0.91666666666666663</v>
      </c>
    </row>
    <row r="6" spans="1:14" ht="18" customHeight="1" x14ac:dyDescent="0.25">
      <c r="A6" s="7" t="s">
        <v>13</v>
      </c>
      <c r="B6" s="100" t="s">
        <v>14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36">
        <v>0.91665509259259259</v>
      </c>
      <c r="N6" s="136">
        <v>0.99998842592592585</v>
      </c>
    </row>
    <row r="7" spans="1:14" x14ac:dyDescent="0.25">
      <c r="A7" s="6" t="s">
        <v>15</v>
      </c>
      <c r="B7" s="6">
        <v>526</v>
      </c>
      <c r="C7" s="46">
        <v>0</v>
      </c>
      <c r="D7" s="46">
        <v>0</v>
      </c>
      <c r="E7" s="46">
        <v>2</v>
      </c>
      <c r="F7" s="46">
        <v>2</v>
      </c>
      <c r="G7" s="46">
        <v>2</v>
      </c>
      <c r="H7" s="46">
        <v>2</v>
      </c>
      <c r="I7" s="46">
        <v>2</v>
      </c>
      <c r="J7" s="46">
        <v>2</v>
      </c>
      <c r="K7" s="46">
        <v>2</v>
      </c>
      <c r="L7" s="46">
        <v>2</v>
      </c>
      <c r="M7" s="179">
        <v>2</v>
      </c>
      <c r="N7" s="179">
        <v>2</v>
      </c>
    </row>
    <row r="8" spans="1:14" x14ac:dyDescent="0.25">
      <c r="A8" s="6" t="s">
        <v>16</v>
      </c>
      <c r="B8" s="6">
        <v>526</v>
      </c>
      <c r="C8" s="46">
        <v>0</v>
      </c>
      <c r="D8" s="46">
        <v>0</v>
      </c>
      <c r="E8" s="46">
        <v>2</v>
      </c>
      <c r="F8" s="46">
        <v>2</v>
      </c>
      <c r="G8" s="46">
        <v>2</v>
      </c>
      <c r="H8" s="46">
        <v>2</v>
      </c>
      <c r="I8" s="46">
        <v>2</v>
      </c>
      <c r="J8" s="46">
        <v>2</v>
      </c>
      <c r="K8" s="46">
        <v>2</v>
      </c>
      <c r="L8" s="46">
        <v>2</v>
      </c>
      <c r="M8" s="179">
        <v>2</v>
      </c>
      <c r="N8" s="179">
        <v>2</v>
      </c>
    </row>
    <row r="9" spans="1:14" x14ac:dyDescent="0.25">
      <c r="A9" s="98" t="s">
        <v>17</v>
      </c>
      <c r="B9" s="98">
        <f>+B8</f>
        <v>526</v>
      </c>
      <c r="C9" s="111">
        <f>C7-C8</f>
        <v>0</v>
      </c>
      <c r="D9" s="111">
        <f t="shared" ref="D9:N9" si="0">D8-D7</f>
        <v>0</v>
      </c>
      <c r="E9" s="111">
        <f t="shared" si="0"/>
        <v>0</v>
      </c>
      <c r="F9" s="111">
        <f t="shared" si="0"/>
        <v>0</v>
      </c>
      <c r="G9" s="111">
        <f t="shared" si="0"/>
        <v>0</v>
      </c>
      <c r="H9" s="111">
        <f t="shared" si="0"/>
        <v>0</v>
      </c>
      <c r="I9" s="111">
        <f t="shared" si="0"/>
        <v>0</v>
      </c>
      <c r="J9" s="111">
        <f t="shared" si="0"/>
        <v>0</v>
      </c>
      <c r="K9" s="111">
        <f t="shared" si="0"/>
        <v>0</v>
      </c>
      <c r="L9" s="111">
        <f t="shared" si="0"/>
        <v>0</v>
      </c>
      <c r="M9" s="111">
        <f t="shared" si="0"/>
        <v>0</v>
      </c>
      <c r="N9" s="111">
        <f t="shared" si="0"/>
        <v>0</v>
      </c>
    </row>
  </sheetData>
  <mergeCells count="3">
    <mergeCell ref="A1:N1"/>
    <mergeCell ref="A3:B5"/>
    <mergeCell ref="C3:N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M8"/>
  <sheetViews>
    <sheetView workbookViewId="0">
      <selection activeCell="A3" sqref="A3:M8"/>
    </sheetView>
  </sheetViews>
  <sheetFormatPr baseColWidth="10" defaultColWidth="11.42578125" defaultRowHeight="15" x14ac:dyDescent="0.25"/>
  <cols>
    <col min="1" max="1" width="9.85546875" style="20" customWidth="1"/>
    <col min="2" max="2" width="8.140625" style="20" bestFit="1" customWidth="1"/>
    <col min="3" max="3" width="8.5703125" style="20" customWidth="1"/>
    <col min="4" max="4" width="8.7109375" style="20" bestFit="1" customWidth="1"/>
    <col min="5" max="5" width="6.5703125" style="20" bestFit="1" customWidth="1"/>
    <col min="6" max="6" width="7.85546875" style="20" bestFit="1" customWidth="1"/>
    <col min="7" max="7" width="8.7109375" style="20" bestFit="1" customWidth="1"/>
    <col min="8" max="8" width="6.5703125" style="20" bestFit="1" customWidth="1"/>
    <col min="9" max="9" width="7.85546875" style="20" bestFit="1" customWidth="1"/>
    <col min="10" max="10" width="8.7109375" style="20" bestFit="1" customWidth="1"/>
    <col min="11" max="11" width="6.5703125" style="20" bestFit="1" customWidth="1"/>
    <col min="12" max="12" width="7" style="20" customWidth="1"/>
    <col min="13" max="13" width="8.7109375" style="20" customWidth="1"/>
    <col min="14" max="16384" width="11.42578125" style="20"/>
  </cols>
  <sheetData>
    <row r="1" spans="1:13" x14ac:dyDescent="0.25">
      <c r="A1" s="143" t="s">
        <v>168</v>
      </c>
      <c r="B1" s="143"/>
      <c r="C1" s="143"/>
      <c r="D1" s="143"/>
      <c r="E1" s="143"/>
    </row>
    <row r="3" spans="1:13" ht="14.45" customHeight="1" x14ac:dyDescent="0.25">
      <c r="A3" s="144" t="s">
        <v>97</v>
      </c>
      <c r="B3" s="144" t="s">
        <v>62</v>
      </c>
      <c r="C3" s="144" t="s">
        <v>94</v>
      </c>
      <c r="D3" s="159" t="s">
        <v>4</v>
      </c>
      <c r="E3" s="159" t="s">
        <v>8</v>
      </c>
      <c r="F3" s="159" t="s">
        <v>186</v>
      </c>
      <c r="G3" s="159" t="s">
        <v>187</v>
      </c>
      <c r="H3" s="158" t="s">
        <v>34</v>
      </c>
      <c r="I3" s="158" t="s">
        <v>35</v>
      </c>
      <c r="J3" s="158" t="s">
        <v>36</v>
      </c>
      <c r="K3" s="158" t="s">
        <v>37</v>
      </c>
      <c r="L3" s="158" t="s">
        <v>38</v>
      </c>
      <c r="M3" s="158" t="s">
        <v>39</v>
      </c>
    </row>
    <row r="4" spans="1:13" x14ac:dyDescent="0.25">
      <c r="A4" s="144"/>
      <c r="B4" s="144"/>
      <c r="C4" s="144"/>
      <c r="D4" s="159"/>
      <c r="E4" s="159"/>
      <c r="F4" s="159"/>
      <c r="G4" s="159"/>
      <c r="H4" s="158"/>
      <c r="I4" s="158"/>
      <c r="J4" s="158"/>
      <c r="K4" s="158"/>
      <c r="L4" s="158"/>
      <c r="M4" s="158"/>
    </row>
    <row r="5" spans="1:13" x14ac:dyDescent="0.25">
      <c r="A5" s="160" t="s">
        <v>33</v>
      </c>
      <c r="B5" s="160">
        <f>+'6'!B7</f>
        <v>526</v>
      </c>
      <c r="C5" s="33" t="s">
        <v>95</v>
      </c>
      <c r="D5" s="91">
        <v>1</v>
      </c>
      <c r="E5" s="92">
        <v>0.9962952099046164</v>
      </c>
      <c r="F5" s="92">
        <v>0.99456244251136872</v>
      </c>
      <c r="G5" s="92">
        <v>1</v>
      </c>
      <c r="H5" s="92">
        <v>1</v>
      </c>
      <c r="I5" s="92">
        <v>1</v>
      </c>
      <c r="J5" s="92">
        <v>1</v>
      </c>
      <c r="K5" s="92">
        <v>1</v>
      </c>
      <c r="L5" s="92">
        <v>1</v>
      </c>
      <c r="M5" s="92">
        <v>1</v>
      </c>
    </row>
    <row r="6" spans="1:13" x14ac:dyDescent="0.25">
      <c r="A6" s="160"/>
      <c r="B6" s="160"/>
      <c r="C6" s="33" t="s">
        <v>96</v>
      </c>
      <c r="D6" s="91">
        <v>1</v>
      </c>
      <c r="E6" s="92">
        <v>0.996808264346976</v>
      </c>
      <c r="F6" s="92">
        <v>1</v>
      </c>
      <c r="G6" s="92">
        <v>1</v>
      </c>
      <c r="H6" s="92">
        <v>1</v>
      </c>
      <c r="I6" s="92">
        <v>1</v>
      </c>
      <c r="J6" s="92">
        <v>1</v>
      </c>
      <c r="K6" s="92">
        <v>1</v>
      </c>
      <c r="L6" s="92">
        <v>1</v>
      </c>
      <c r="M6" s="92">
        <v>1</v>
      </c>
    </row>
    <row r="7" spans="1:13" x14ac:dyDescent="0.25">
      <c r="A7" s="160" t="s">
        <v>243</v>
      </c>
      <c r="B7" s="160">
        <f>+'6'!B9</f>
        <v>526</v>
      </c>
      <c r="C7" s="135" t="s">
        <v>95</v>
      </c>
      <c r="D7" s="91"/>
      <c r="E7" s="92"/>
      <c r="F7" s="92"/>
      <c r="G7" s="92"/>
      <c r="H7" s="92"/>
      <c r="I7" s="92"/>
      <c r="J7" s="92"/>
      <c r="K7" s="92">
        <v>1</v>
      </c>
      <c r="L7" s="92">
        <v>1</v>
      </c>
      <c r="M7" s="92"/>
    </row>
    <row r="8" spans="1:13" x14ac:dyDescent="0.25">
      <c r="A8" s="160"/>
      <c r="B8" s="160"/>
      <c r="C8" s="135" t="s">
        <v>96</v>
      </c>
      <c r="D8" s="91"/>
      <c r="E8" s="92"/>
      <c r="F8" s="92"/>
      <c r="G8" s="92"/>
      <c r="H8" s="92"/>
      <c r="I8" s="92"/>
      <c r="J8" s="92"/>
      <c r="K8" s="92">
        <v>1</v>
      </c>
      <c r="L8" s="92">
        <v>1</v>
      </c>
      <c r="M8" s="92"/>
    </row>
  </sheetData>
  <mergeCells count="18">
    <mergeCell ref="A7:A8"/>
    <mergeCell ref="B7:B8"/>
    <mergeCell ref="M3:M4"/>
    <mergeCell ref="A5:A6"/>
    <mergeCell ref="B5:B6"/>
    <mergeCell ref="F3:F4"/>
    <mergeCell ref="H3:H4"/>
    <mergeCell ref="G3:G4"/>
    <mergeCell ref="I3:I4"/>
    <mergeCell ref="J3:J4"/>
    <mergeCell ref="K3:K4"/>
    <mergeCell ref="L3:L4"/>
    <mergeCell ref="A1:E1"/>
    <mergeCell ref="A3:A4"/>
    <mergeCell ref="B3:B4"/>
    <mergeCell ref="C3:C4"/>
    <mergeCell ref="D3:D4"/>
    <mergeCell ref="E3:E4"/>
  </mergeCells>
  <conditionalFormatting sqref="D5:M6">
    <cfRule type="cellIs" dxfId="1" priority="5" operator="lessThan">
      <formula>0.85</formula>
    </cfRule>
  </conditionalFormatting>
  <conditionalFormatting sqref="D7:M8">
    <cfRule type="cellIs" dxfId="0" priority="1" operator="lessThan">
      <formula>0.85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9.28515625" style="20" customWidth="1"/>
    <col min="2" max="2" width="8.42578125" style="20" customWidth="1"/>
    <col min="3" max="3" width="9.7109375" style="20" customWidth="1"/>
    <col min="4" max="4" width="6.140625" style="20" bestFit="1" customWidth="1"/>
    <col min="5" max="6" width="7.140625" style="20" bestFit="1" customWidth="1"/>
    <col min="7" max="7" width="7.140625" style="20" customWidth="1"/>
    <col min="8" max="8" width="7" style="20" customWidth="1"/>
    <col min="9" max="9" width="7.7109375" style="20" customWidth="1"/>
    <col min="10" max="10" width="7.5703125" style="20" customWidth="1"/>
    <col min="11" max="11" width="8" style="20" customWidth="1"/>
    <col min="12" max="12" width="7.85546875" style="20" customWidth="1"/>
    <col min="13" max="16384" width="11.42578125" style="20"/>
  </cols>
  <sheetData>
    <row r="1" spans="1:1" x14ac:dyDescent="0.25">
      <c r="A1" s="20" t="s">
        <v>169</v>
      </c>
    </row>
  </sheetData>
  <pageMargins left="0.7" right="0.7" top="0.75" bottom="0.75" header="0.3" footer="0.3"/>
  <pageSetup orientation="portrait" horizontalDpi="4294967292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8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14" width="5.28515625" style="20" customWidth="1"/>
    <col min="15" max="16384" width="11.42578125" style="20"/>
  </cols>
  <sheetData>
    <row r="1" spans="1:14" x14ac:dyDescent="0.25">
      <c r="A1" s="143" t="s">
        <v>171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14" spans="1:14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4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1:14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1:14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1:14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4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1:14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1:14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1:14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1:14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1:14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1:14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1:14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1:14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1:14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1:14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1:14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1:14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1:14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1:14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1:14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1:14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1:14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1:14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1:14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1:14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1:14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1:14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1:14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1:14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1:14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1:14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1:14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1:14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1:14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1:14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1:14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1:14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1:14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1:14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1:14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1:14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1:14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1:14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1:14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1:14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1:14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1:14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1:14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1:14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1:14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1:14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1:14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1:14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1:14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1:14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1:14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1:14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1:14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1:14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1:14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1:14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1:14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1:14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1:14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1:14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1:14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1:14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1:14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1:14" ht="51" x14ac:dyDescent="0.25">
      <c r="A161" s="82" t="s">
        <v>40</v>
      </c>
      <c r="B161" s="83" t="s">
        <v>41</v>
      </c>
      <c r="C161" s="84" t="s">
        <v>1</v>
      </c>
      <c r="D161" s="84" t="s">
        <v>2</v>
      </c>
      <c r="E161" s="84" t="s">
        <v>3</v>
      </c>
      <c r="F161" s="84" t="s">
        <v>4</v>
      </c>
      <c r="G161" s="84" t="s">
        <v>5</v>
      </c>
      <c r="H161" s="84" t="s">
        <v>6</v>
      </c>
      <c r="I161" s="84" t="s">
        <v>7</v>
      </c>
      <c r="J161" s="84" t="s">
        <v>8</v>
      </c>
      <c r="K161" s="84" t="s">
        <v>9</v>
      </c>
      <c r="L161" s="84" t="s">
        <v>10</v>
      </c>
      <c r="M161" s="84" t="s">
        <v>11</v>
      </c>
      <c r="N161" s="84" t="s">
        <v>12</v>
      </c>
    </row>
    <row r="162" spans="1:14" x14ac:dyDescent="0.25">
      <c r="A162" s="85" t="s">
        <v>164</v>
      </c>
      <c r="B162" s="86">
        <v>0.40466666666666651</v>
      </c>
      <c r="C162" s="34"/>
      <c r="D162" s="34"/>
      <c r="E162" s="34"/>
      <c r="F162" s="86">
        <v>0.49700000000000011</v>
      </c>
      <c r="G162" s="86">
        <v>0.49700000000000011</v>
      </c>
      <c r="H162" s="86">
        <v>0.44599999999999934</v>
      </c>
      <c r="I162" s="87">
        <v>0.44599999999999934</v>
      </c>
      <c r="J162" s="86">
        <v>0.44599999999999934</v>
      </c>
      <c r="K162" s="86">
        <v>0.27100000000000013</v>
      </c>
      <c r="L162" s="86">
        <v>0.27100000000000013</v>
      </c>
      <c r="M162" s="44"/>
      <c r="N162" s="44"/>
    </row>
    <row r="163" spans="1:14" x14ac:dyDescent="0.25">
      <c r="A163" s="85" t="s">
        <v>165</v>
      </c>
      <c r="B163" s="86">
        <v>0.33024846876120834</v>
      </c>
      <c r="C163" s="34"/>
      <c r="D163" s="34"/>
      <c r="E163" s="34"/>
      <c r="F163" s="86">
        <v>0.2534926092913824</v>
      </c>
      <c r="G163" s="86">
        <v>0.2534926092913824</v>
      </c>
      <c r="H163" s="86">
        <v>0.41900000000000054</v>
      </c>
      <c r="I163" s="87">
        <v>0.41900000000000054</v>
      </c>
      <c r="J163" s="86">
        <v>0.41900000000000054</v>
      </c>
      <c r="K163" s="86">
        <v>0.31825279699224196</v>
      </c>
      <c r="L163" s="88">
        <v>0.31825279699224196</v>
      </c>
      <c r="M163" s="44"/>
      <c r="N163" s="44"/>
    </row>
    <row r="166" spans="1:14" ht="51" x14ac:dyDescent="0.25">
      <c r="A166" s="82" t="s">
        <v>40</v>
      </c>
      <c r="B166" s="94" t="s">
        <v>41</v>
      </c>
      <c r="C166" s="21" t="s">
        <v>1</v>
      </c>
      <c r="D166" s="21" t="s">
        <v>2</v>
      </c>
      <c r="E166" s="21" t="s">
        <v>3</v>
      </c>
      <c r="F166" s="21" t="s">
        <v>4</v>
      </c>
      <c r="G166" s="21" t="s">
        <v>5</v>
      </c>
      <c r="H166" s="21" t="s">
        <v>6</v>
      </c>
      <c r="I166" s="21" t="s">
        <v>7</v>
      </c>
      <c r="J166" s="21" t="s">
        <v>8</v>
      </c>
      <c r="K166" s="21" t="s">
        <v>9</v>
      </c>
      <c r="L166" s="21" t="s">
        <v>10</v>
      </c>
      <c r="M166" s="21" t="s">
        <v>11</v>
      </c>
      <c r="N166" s="21" t="s">
        <v>12</v>
      </c>
    </row>
    <row r="167" spans="1:14" x14ac:dyDescent="0.25">
      <c r="A167" s="95" t="s">
        <v>154</v>
      </c>
      <c r="B167" s="16">
        <v>0.28277906928084834</v>
      </c>
      <c r="C167" s="12"/>
      <c r="D167" s="12"/>
      <c r="E167" s="12"/>
      <c r="F167" s="16">
        <v>0.34900000000000042</v>
      </c>
      <c r="G167" s="16">
        <v>0.34900000000000042</v>
      </c>
      <c r="H167" s="16">
        <v>0.32037057002989694</v>
      </c>
      <c r="I167" s="16">
        <v>0.32037057002989694</v>
      </c>
      <c r="J167" s="16">
        <v>0.32037057002989694</v>
      </c>
      <c r="K167" s="16">
        <v>0.17896663781264763</v>
      </c>
      <c r="L167" s="96">
        <v>0.17896663781264763</v>
      </c>
      <c r="M167" s="12"/>
      <c r="N167" s="12"/>
    </row>
    <row r="168" spans="1:14" x14ac:dyDescent="0.25">
      <c r="A168" s="95" t="s">
        <v>155</v>
      </c>
      <c r="B168" s="16">
        <v>0.26020458280283548</v>
      </c>
      <c r="C168" s="12"/>
      <c r="D168" s="12"/>
      <c r="E168" s="12"/>
      <c r="F168" s="16">
        <v>0.19400000000000009</v>
      </c>
      <c r="G168" s="16">
        <v>0.19400000000000009</v>
      </c>
      <c r="H168" s="16">
        <v>0.22799367921803251</v>
      </c>
      <c r="I168" s="16">
        <v>0.22799367921803251</v>
      </c>
      <c r="J168" s="16">
        <v>0.22799367921803251</v>
      </c>
      <c r="K168" s="16">
        <v>0.35862006919047396</v>
      </c>
      <c r="L168" s="96">
        <v>0.35862006919047396</v>
      </c>
      <c r="M168" s="12"/>
      <c r="N168" s="12"/>
    </row>
    <row r="171" spans="1:14" ht="51" x14ac:dyDescent="0.25">
      <c r="A171" s="82" t="s">
        <v>40</v>
      </c>
      <c r="B171" s="94" t="s">
        <v>41</v>
      </c>
      <c r="C171" s="21" t="s">
        <v>1</v>
      </c>
      <c r="D171" s="21" t="s">
        <v>2</v>
      </c>
      <c r="E171" s="21" t="s">
        <v>3</v>
      </c>
      <c r="F171" s="21" t="s">
        <v>4</v>
      </c>
      <c r="G171" s="21" t="s">
        <v>5</v>
      </c>
      <c r="H171" s="21" t="s">
        <v>6</v>
      </c>
      <c r="I171" s="21" t="s">
        <v>7</v>
      </c>
      <c r="J171" s="21" t="s">
        <v>8</v>
      </c>
      <c r="K171" s="21" t="s">
        <v>9</v>
      </c>
      <c r="L171" s="21" t="s">
        <v>10</v>
      </c>
      <c r="M171" s="21" t="s">
        <v>11</v>
      </c>
      <c r="N171" s="21" t="s">
        <v>12</v>
      </c>
    </row>
    <row r="172" spans="1:14" x14ac:dyDescent="0.25">
      <c r="A172" s="95" t="s">
        <v>162</v>
      </c>
      <c r="B172" s="16">
        <v>0.35294891214835333</v>
      </c>
      <c r="C172" s="12"/>
      <c r="D172" s="12"/>
      <c r="E172" s="12"/>
      <c r="F172" s="16">
        <v>0.43799999999999994</v>
      </c>
      <c r="G172" s="16">
        <v>0.43799999999999994</v>
      </c>
      <c r="H172" s="16">
        <v>0.34857558627837409</v>
      </c>
      <c r="I172" s="16">
        <v>0.34857558627837409</v>
      </c>
      <c r="J172" s="16">
        <v>0.34857558627837409</v>
      </c>
      <c r="K172" s="16">
        <v>0.27227115016668579</v>
      </c>
      <c r="L172" s="96">
        <v>0.27227115016668579</v>
      </c>
      <c r="M172" s="12"/>
      <c r="N172" s="12"/>
    </row>
    <row r="173" spans="1:14" x14ac:dyDescent="0.25">
      <c r="A173" s="95" t="s">
        <v>163</v>
      </c>
      <c r="B173" s="16">
        <v>0.2743333333333336</v>
      </c>
      <c r="C173" s="12"/>
      <c r="D173" s="12"/>
      <c r="E173" s="12"/>
      <c r="F173" s="16">
        <v>0.18200000000000016</v>
      </c>
      <c r="G173" s="16">
        <v>0.18200000000000016</v>
      </c>
      <c r="H173" s="16">
        <v>0.33300000000000018</v>
      </c>
      <c r="I173" s="16">
        <v>0.33300000000000018</v>
      </c>
      <c r="J173" s="16">
        <v>0.33300000000000018</v>
      </c>
      <c r="K173" s="16">
        <v>0.30800000000000038</v>
      </c>
      <c r="L173" s="96">
        <v>0.30800000000000038</v>
      </c>
      <c r="M173" s="12"/>
      <c r="N173" s="12"/>
    </row>
    <row r="176" spans="1:14" ht="51" x14ac:dyDescent="0.25">
      <c r="A176" s="82" t="s">
        <v>40</v>
      </c>
      <c r="B176" s="94" t="s">
        <v>41</v>
      </c>
      <c r="C176" s="21" t="s">
        <v>1</v>
      </c>
      <c r="D176" s="21" t="s">
        <v>2</v>
      </c>
      <c r="E176" s="21" t="s">
        <v>3</v>
      </c>
      <c r="F176" s="21" t="s">
        <v>4</v>
      </c>
      <c r="G176" s="21" t="s">
        <v>5</v>
      </c>
      <c r="H176" s="21" t="s">
        <v>6</v>
      </c>
      <c r="I176" s="21" t="s">
        <v>7</v>
      </c>
      <c r="J176" s="21" t="s">
        <v>8</v>
      </c>
      <c r="K176" s="21" t="s">
        <v>9</v>
      </c>
      <c r="L176" s="21" t="s">
        <v>10</v>
      </c>
      <c r="M176" s="21" t="s">
        <v>11</v>
      </c>
      <c r="N176" s="21" t="s">
        <v>12</v>
      </c>
    </row>
    <row r="177" spans="1:14" x14ac:dyDescent="0.25">
      <c r="A177" s="95" t="s">
        <v>156</v>
      </c>
      <c r="B177" s="16">
        <v>0.56000000000000005</v>
      </c>
      <c r="C177" s="12"/>
      <c r="D177" s="12"/>
      <c r="E177" s="12"/>
      <c r="F177" s="16">
        <v>0.55700000000000005</v>
      </c>
      <c r="G177" s="16">
        <v>0.55700000000000005</v>
      </c>
      <c r="H177" s="16"/>
      <c r="I177" s="16"/>
      <c r="J177" s="16"/>
      <c r="K177" s="16"/>
      <c r="L177" s="96"/>
      <c r="M177" s="12"/>
      <c r="N177" s="12"/>
    </row>
    <row r="178" spans="1:14" x14ac:dyDescent="0.25">
      <c r="A178" s="95" t="s">
        <v>157</v>
      </c>
      <c r="B178" s="16">
        <v>0.46</v>
      </c>
      <c r="C178" s="12"/>
      <c r="D178" s="12"/>
      <c r="E178" s="12"/>
      <c r="F178" s="16"/>
      <c r="G178" s="16"/>
      <c r="H178" s="16"/>
      <c r="I178" s="16"/>
      <c r="J178" s="16"/>
      <c r="K178" s="16">
        <v>0.45797808039947629</v>
      </c>
      <c r="L178" s="96">
        <v>0.45797808039947629</v>
      </c>
      <c r="M178" s="12"/>
      <c r="N178" s="12"/>
    </row>
    <row r="182" spans="1:14" ht="51" x14ac:dyDescent="0.25">
      <c r="A182" s="82" t="s">
        <v>40</v>
      </c>
      <c r="B182" s="94" t="s">
        <v>41</v>
      </c>
      <c r="C182" s="21" t="s">
        <v>1</v>
      </c>
      <c r="D182" s="21" t="s">
        <v>2</v>
      </c>
      <c r="E182" s="21" t="s">
        <v>3</v>
      </c>
      <c r="F182" s="21" t="s">
        <v>4</v>
      </c>
      <c r="G182" s="21" t="s">
        <v>5</v>
      </c>
      <c r="H182" s="21" t="s">
        <v>6</v>
      </c>
      <c r="I182" s="21" t="s">
        <v>7</v>
      </c>
      <c r="J182" s="21" t="s">
        <v>8</v>
      </c>
      <c r="K182" s="21" t="s">
        <v>9</v>
      </c>
      <c r="L182" s="21" t="s">
        <v>10</v>
      </c>
      <c r="M182" s="21" t="s">
        <v>11</v>
      </c>
      <c r="N182" s="21" t="s">
        <v>12</v>
      </c>
    </row>
    <row r="183" spans="1:14" x14ac:dyDescent="0.25">
      <c r="A183" s="95" t="s">
        <v>160</v>
      </c>
      <c r="B183" s="16">
        <v>0.29632387954003686</v>
      </c>
      <c r="C183" s="12"/>
      <c r="D183" s="12"/>
      <c r="E183" s="12"/>
      <c r="F183" s="16">
        <v>0.324514584319403</v>
      </c>
      <c r="G183" s="16">
        <v>0.324514584319403</v>
      </c>
      <c r="H183" s="16">
        <v>0.33062324014233269</v>
      </c>
      <c r="I183" s="16"/>
      <c r="J183" s="16">
        <v>0.33062324014233269</v>
      </c>
      <c r="K183" s="16">
        <v>0.23383381415837487</v>
      </c>
      <c r="L183" s="96">
        <v>0.23383381415837487</v>
      </c>
      <c r="M183" s="12"/>
      <c r="N183" s="12"/>
    </row>
    <row r="184" spans="1:14" x14ac:dyDescent="0.25">
      <c r="A184" s="95" t="s">
        <v>161</v>
      </c>
      <c r="B184" s="16">
        <v>0.35011863572570512</v>
      </c>
      <c r="C184" s="12"/>
      <c r="D184" s="12"/>
      <c r="E184" s="12"/>
      <c r="F184" s="16">
        <v>9.3350296783985209E-2</v>
      </c>
      <c r="G184" s="16">
        <v>9.3350296783985209E-2</v>
      </c>
      <c r="H184" s="16">
        <v>0.33419900711677075</v>
      </c>
      <c r="I184" s="16"/>
      <c r="J184" s="16">
        <v>0.33419900711677075</v>
      </c>
      <c r="K184" s="16">
        <v>0.62280660327635928</v>
      </c>
      <c r="L184" s="96">
        <v>0.62280660327635928</v>
      </c>
      <c r="M184" s="12"/>
      <c r="N184" s="12"/>
    </row>
    <row r="187" spans="1:14" ht="51" x14ac:dyDescent="0.25">
      <c r="A187" s="82" t="s">
        <v>40</v>
      </c>
      <c r="B187" s="94" t="s">
        <v>41</v>
      </c>
      <c r="C187" s="21" t="s">
        <v>1</v>
      </c>
      <c r="D187" s="21" t="s">
        <v>2</v>
      </c>
      <c r="E187" s="21" t="s">
        <v>3</v>
      </c>
      <c r="F187" s="21" t="s">
        <v>4</v>
      </c>
      <c r="G187" s="21" t="s">
        <v>5</v>
      </c>
      <c r="H187" s="21" t="s">
        <v>6</v>
      </c>
      <c r="I187" s="21" t="s">
        <v>7</v>
      </c>
      <c r="J187" s="21" t="s">
        <v>8</v>
      </c>
      <c r="K187" s="21" t="s">
        <v>9</v>
      </c>
      <c r="L187" s="21" t="s">
        <v>10</v>
      </c>
      <c r="M187" s="21" t="s">
        <v>11</v>
      </c>
      <c r="N187" s="21" t="s">
        <v>12</v>
      </c>
    </row>
    <row r="188" spans="1:14" x14ac:dyDescent="0.25">
      <c r="A188" s="95" t="s">
        <v>158</v>
      </c>
      <c r="B188" s="16">
        <v>0.17786642259819821</v>
      </c>
      <c r="C188" s="12"/>
      <c r="D188" s="12"/>
      <c r="E188" s="12"/>
      <c r="F188" s="16">
        <v>0.18197074371849439</v>
      </c>
      <c r="G188" s="16">
        <v>0.18197074371849439</v>
      </c>
      <c r="H188" s="16">
        <v>0.17513454993597879</v>
      </c>
      <c r="I188" s="16">
        <v>0.17513454993597879</v>
      </c>
      <c r="J188" s="16">
        <v>0.17513454993597879</v>
      </c>
      <c r="K188" s="16">
        <v>0.17649397414012147</v>
      </c>
      <c r="L188" s="96">
        <v>0.17649397414012147</v>
      </c>
      <c r="M188" s="12"/>
      <c r="N188" s="12"/>
    </row>
    <row r="189" spans="1:14" x14ac:dyDescent="0.25">
      <c r="A189" s="95" t="s">
        <v>159</v>
      </c>
      <c r="B189" s="16">
        <v>0.23778528048670544</v>
      </c>
      <c r="C189" s="12"/>
      <c r="D189" s="12"/>
      <c r="E189" s="12"/>
      <c r="F189" s="16">
        <v>0.35858264934951645</v>
      </c>
      <c r="G189" s="16">
        <v>0.35858264934951645</v>
      </c>
      <c r="H189" s="16">
        <v>0.21213736789124116</v>
      </c>
      <c r="I189" s="16">
        <v>0.21213736789124116</v>
      </c>
      <c r="J189" s="16">
        <v>0.21213736789124116</v>
      </c>
      <c r="K189" s="16">
        <v>0.14263582421935869</v>
      </c>
      <c r="L189" s="96">
        <v>0.14263582421935869</v>
      </c>
      <c r="M189" s="12"/>
      <c r="N189" s="12"/>
    </row>
  </sheetData>
  <mergeCells count="1">
    <mergeCell ref="A1:M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22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2" width="11.42578125" style="20"/>
    <col min="3" max="3" width="28.42578125" style="20" bestFit="1" customWidth="1"/>
    <col min="4" max="5" width="11.42578125" style="20"/>
    <col min="6" max="6" width="6.5703125" style="20" customWidth="1"/>
    <col min="7" max="7" width="8" style="20" customWidth="1"/>
    <col min="8" max="8" width="8.7109375" style="20" customWidth="1"/>
    <col min="9" max="9" width="14.5703125" style="20" customWidth="1"/>
    <col min="10" max="12" width="11.42578125" style="20"/>
    <col min="13" max="13" width="20.28515625" style="20" bestFit="1" customWidth="1"/>
    <col min="14" max="16384" width="11.42578125" style="20"/>
  </cols>
  <sheetData>
    <row r="1" spans="1:29" x14ac:dyDescent="0.25">
      <c r="A1" s="143" t="s">
        <v>170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3" spans="1:29" x14ac:dyDescent="0.25">
      <c r="A3" s="162"/>
      <c r="B3" s="153"/>
      <c r="C3" s="153"/>
      <c r="D3" s="154"/>
      <c r="E3" s="161" t="s">
        <v>41</v>
      </c>
      <c r="F3" s="161"/>
      <c r="G3" s="161"/>
      <c r="H3" s="161"/>
      <c r="I3" s="161" t="s">
        <v>99</v>
      </c>
      <c r="J3" s="161"/>
      <c r="K3" s="161"/>
      <c r="L3" s="161"/>
    </row>
    <row r="4" spans="1:29" ht="120" x14ac:dyDescent="0.25">
      <c r="A4" s="57" t="s">
        <v>100</v>
      </c>
      <c r="B4" s="57" t="s">
        <v>98</v>
      </c>
      <c r="C4" s="57" t="s">
        <v>65</v>
      </c>
      <c r="D4" s="57" t="s">
        <v>62</v>
      </c>
      <c r="E4" s="57" t="s">
        <v>67</v>
      </c>
      <c r="F4" s="57" t="s">
        <v>68</v>
      </c>
      <c r="G4" s="57" t="s">
        <v>69</v>
      </c>
      <c r="H4" s="57" t="s">
        <v>70</v>
      </c>
      <c r="I4" s="57" t="s">
        <v>67</v>
      </c>
      <c r="J4" s="57" t="s">
        <v>68</v>
      </c>
      <c r="K4" s="57" t="s">
        <v>69</v>
      </c>
      <c r="L4" s="57" t="s">
        <v>70</v>
      </c>
    </row>
    <row r="5" spans="1:29" x14ac:dyDescent="0.25">
      <c r="A5" s="71"/>
      <c r="B5" s="30"/>
      <c r="C5" s="30"/>
      <c r="D5" s="40"/>
      <c r="E5" s="40"/>
      <c r="F5" s="40"/>
      <c r="G5" s="40"/>
      <c r="H5" s="40"/>
      <c r="I5" s="40"/>
      <c r="J5" s="40"/>
      <c r="K5" s="40"/>
      <c r="L5" s="40"/>
    </row>
    <row r="6" spans="1:29" x14ac:dyDescent="0.25">
      <c r="A6" s="71"/>
      <c r="B6" s="30"/>
      <c r="C6" s="30"/>
      <c r="D6" s="40"/>
      <c r="E6" s="40"/>
      <c r="F6" s="40"/>
      <c r="G6" s="40"/>
      <c r="H6" s="40"/>
      <c r="I6" s="40"/>
      <c r="J6" s="40"/>
      <c r="K6" s="40"/>
      <c r="L6" s="40"/>
    </row>
    <row r="7" spans="1:29" x14ac:dyDescent="0.25">
      <c r="A7" s="71"/>
      <c r="B7" s="30"/>
      <c r="C7" s="30"/>
      <c r="D7" s="40"/>
      <c r="E7" s="40"/>
      <c r="F7" s="40"/>
      <c r="G7" s="40"/>
      <c r="H7" s="40"/>
      <c r="I7" s="40"/>
      <c r="J7" s="40"/>
      <c r="K7" s="40"/>
      <c r="L7" s="40"/>
    </row>
    <row r="10" spans="1:29" ht="60" x14ac:dyDescent="0.25">
      <c r="A10" s="70" t="s">
        <v>63</v>
      </c>
      <c r="B10" s="70" t="s">
        <v>64</v>
      </c>
      <c r="C10" s="70" t="s">
        <v>98</v>
      </c>
      <c r="D10" s="70" t="s">
        <v>65</v>
      </c>
      <c r="E10" s="70" t="s">
        <v>62</v>
      </c>
      <c r="F10" s="70" t="s">
        <v>42</v>
      </c>
      <c r="G10" s="70" t="s">
        <v>43</v>
      </c>
      <c r="H10" s="70" t="s">
        <v>66</v>
      </c>
      <c r="I10" s="70" t="s">
        <v>67</v>
      </c>
      <c r="J10" s="70" t="s">
        <v>68</v>
      </c>
      <c r="K10" s="70" t="s">
        <v>69</v>
      </c>
      <c r="L10" s="70" t="s">
        <v>70</v>
      </c>
      <c r="M10" s="70" t="s">
        <v>71</v>
      </c>
      <c r="N10" s="70" t="s">
        <v>72</v>
      </c>
      <c r="P10" s="70" t="s">
        <v>143</v>
      </c>
      <c r="Q10" s="70" t="s">
        <v>62</v>
      </c>
      <c r="R10" s="70" t="s">
        <v>94</v>
      </c>
      <c r="S10" s="70" t="s">
        <v>100</v>
      </c>
      <c r="T10" s="70" t="s">
        <v>144</v>
      </c>
      <c r="U10" s="70" t="s">
        <v>98</v>
      </c>
      <c r="V10" s="70" t="s">
        <v>65</v>
      </c>
      <c r="W10" s="70" t="s">
        <v>145</v>
      </c>
      <c r="X10" s="70" t="s">
        <v>146</v>
      </c>
      <c r="Y10" s="70" t="s">
        <v>147</v>
      </c>
      <c r="Z10" s="70" t="s">
        <v>148</v>
      </c>
      <c r="AA10" s="70" t="s">
        <v>149</v>
      </c>
      <c r="AB10" s="70" t="s">
        <v>150</v>
      </c>
      <c r="AC10" s="70" t="s">
        <v>151</v>
      </c>
    </row>
    <row r="11" spans="1:29" x14ac:dyDescent="0.25">
      <c r="A11" s="72"/>
      <c r="B11" s="73"/>
      <c r="C11" s="74"/>
      <c r="D11" s="74"/>
      <c r="E11" s="11"/>
      <c r="F11" s="11"/>
      <c r="G11" s="75"/>
      <c r="H11" s="76"/>
      <c r="I11" s="11"/>
      <c r="J11" s="11"/>
      <c r="K11" s="11"/>
      <c r="L11" s="11"/>
      <c r="M11" s="12"/>
      <c r="N11" s="76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</row>
    <row r="12" spans="1:29" x14ac:dyDescent="0.25">
      <c r="A12" s="72"/>
      <c r="B12" s="73"/>
      <c r="C12" s="74"/>
      <c r="D12" s="74"/>
      <c r="E12" s="11"/>
      <c r="F12" s="11"/>
      <c r="G12" s="75"/>
      <c r="H12" s="11"/>
      <c r="I12" s="11"/>
      <c r="J12" s="11"/>
      <c r="K12" s="11"/>
      <c r="L12" s="11"/>
      <c r="M12" s="12"/>
      <c r="N12" s="12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</row>
    <row r="13" spans="1:29" x14ac:dyDescent="0.25">
      <c r="A13" s="72"/>
      <c r="B13" s="73"/>
      <c r="C13" s="74"/>
      <c r="D13" s="74"/>
      <c r="E13" s="11"/>
      <c r="F13" s="11"/>
      <c r="G13" s="75"/>
      <c r="H13" s="11"/>
      <c r="I13" s="11"/>
      <c r="J13" s="11"/>
      <c r="K13" s="11"/>
      <c r="L13" s="11"/>
      <c r="M13" s="12"/>
      <c r="N13" s="12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</row>
    <row r="14" spans="1:29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29" x14ac:dyDescent="0.25"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</row>
    <row r="16" spans="1:29" x14ac:dyDescent="0.25"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</row>
    <row r="17" spans="16:29" x14ac:dyDescent="0.25"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6:29" x14ac:dyDescent="0.25"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6:29" x14ac:dyDescent="0.25"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</row>
    <row r="20" spans="16:29" x14ac:dyDescent="0.25"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</row>
    <row r="21" spans="16:29" x14ac:dyDescent="0.25"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</row>
    <row r="22" spans="16:29" x14ac:dyDescent="0.25"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</row>
  </sheetData>
  <mergeCells count="4">
    <mergeCell ref="A1:M1"/>
    <mergeCell ref="E3:H3"/>
    <mergeCell ref="I3:L3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3</vt:i4>
      </vt:variant>
    </vt:vector>
  </HeadingPairs>
  <TitlesOfParts>
    <vt:vector size="27" baseType="lpstr"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26</vt:lpstr>
      <vt:lpstr>27</vt:lpstr>
      <vt:lpstr>'16'!_Toc426486436</vt:lpstr>
      <vt:lpstr>'22'!_Toc426486437</vt:lpstr>
      <vt:lpstr>'26'!_Toc426486438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diego.silva</dc:creator>
  <cp:lastModifiedBy>Paulina Matute Torres</cp:lastModifiedBy>
  <dcterms:created xsi:type="dcterms:W3CDTF">2015-08-17T18:15:08Z</dcterms:created>
  <dcterms:modified xsi:type="dcterms:W3CDTF">2025-09-26T13:53:22Z</dcterms:modified>
</cp:coreProperties>
</file>